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.UADFD01\Desktop\Rozpočty\Rozpočty 2020\"/>
    </mc:Choice>
  </mc:AlternateContent>
  <bookViews>
    <workbookView xWindow="0" yWindow="0" windowWidth="0" windowHeight="0"/>
  </bookViews>
  <sheets>
    <sheet name="Rekapitulace stavby" sheetId="1" r:id="rId1"/>
    <sheet name="SO 1 - Mileč, km 310,175 ..." sheetId="2" r:id="rId2"/>
    <sheet name="SO 2 - Mileč, km 310,175 ..." sheetId="3" r:id="rId3"/>
    <sheet name="SO 3.1 - Zajištění odřezu..." sheetId="4" r:id="rId4"/>
    <sheet name="SO 3.2 - VRN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1 - Mileč, km 310,175 ...'!$C$124:$K$208</definedName>
    <definedName name="_xlnm.Print_Area" localSheetId="1">'SO 1 - Mileč, km 310,175 ...'!$C$4:$J$39,'SO 1 - Mileč, km 310,175 ...'!$C$50:$J$76,'SO 1 - Mileč, km 310,175 ...'!$C$82:$J$106,'SO 1 - Mileč, km 310,175 ...'!$C$112:$K$208</definedName>
    <definedName name="_xlnm.Print_Titles" localSheetId="1">'SO 1 - Mileč, km 310,175 ...'!$124:$124</definedName>
    <definedName name="_xlnm._FilterDatabase" localSheetId="2" hidden="1">'SO 2 - Mileč, km 310,175 ...'!$C$123:$K$194</definedName>
    <definedName name="_xlnm.Print_Area" localSheetId="2">'SO 2 - Mileč, km 310,175 ...'!$C$4:$J$39,'SO 2 - Mileč, km 310,175 ...'!$C$50:$J$76,'SO 2 - Mileč, km 310,175 ...'!$C$82:$J$105,'SO 2 - Mileč, km 310,175 ...'!$C$111:$K$194</definedName>
    <definedName name="_xlnm.Print_Titles" localSheetId="2">'SO 2 - Mileč, km 310,175 ...'!$123:$123</definedName>
    <definedName name="_xlnm._FilterDatabase" localSheetId="3" hidden="1">'SO 3.1 - Zajištění odřezu...'!$C$126:$K$308</definedName>
    <definedName name="_xlnm.Print_Area" localSheetId="3">'SO 3.1 - Zajištění odřezu...'!$C$4:$J$41,'SO 3.1 - Zajištění odřezu...'!$C$50:$J$76,'SO 3.1 - Zajištění odřezu...'!$C$82:$J$106,'SO 3.1 - Zajištění odřezu...'!$C$112:$K$308</definedName>
    <definedName name="_xlnm.Print_Titles" localSheetId="3">'SO 3.1 - Zajištění odřezu...'!$126:$126</definedName>
    <definedName name="_xlnm._FilterDatabase" localSheetId="4" hidden="1">'SO 3.2 - VRN'!$C$121:$K$146</definedName>
    <definedName name="_xlnm.Print_Area" localSheetId="4">'SO 3.2 - VRN'!$C$4:$J$41,'SO 3.2 - VRN'!$C$50:$J$76,'SO 3.2 - VRN'!$C$82:$J$101,'SO 3.2 - VRN'!$C$107:$K$146</definedName>
    <definedName name="_xlnm.Print_Titles" localSheetId="4">'SO 3.2 - VRN'!$121:$121</definedName>
  </definedNames>
  <calcPr/>
</workbook>
</file>

<file path=xl/calcChain.xml><?xml version="1.0" encoding="utf-8"?>
<calcChain xmlns="http://schemas.openxmlformats.org/spreadsheetml/2006/main">
  <c i="5" l="1" r="J39"/>
  <c r="J38"/>
  <c i="1" r="AY99"/>
  <c i="5" r="J37"/>
  <c i="1" r="AX99"/>
  <c i="5"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4" r="J39"/>
  <c r="J38"/>
  <c i="1" r="AY98"/>
  <c i="4" r="J37"/>
  <c i="1" r="AX98"/>
  <c i="4" r="BI303"/>
  <c r="BH303"/>
  <c r="BG303"/>
  <c r="BF303"/>
  <c r="T303"/>
  <c r="R303"/>
  <c r="P303"/>
  <c r="BI299"/>
  <c r="BH299"/>
  <c r="BG299"/>
  <c r="BF299"/>
  <c r="T299"/>
  <c r="R299"/>
  <c r="P299"/>
  <c r="BI294"/>
  <c r="BH294"/>
  <c r="BG294"/>
  <c r="BF294"/>
  <c r="T294"/>
  <c r="T293"/>
  <c r="R294"/>
  <c r="R293"/>
  <c r="P294"/>
  <c r="P293"/>
  <c r="BI289"/>
  <c r="BH289"/>
  <c r="BG289"/>
  <c r="BF289"/>
  <c r="T289"/>
  <c r="T288"/>
  <c r="R289"/>
  <c r="R288"/>
  <c r="P289"/>
  <c r="P288"/>
  <c r="BI284"/>
  <c r="BH284"/>
  <c r="BG284"/>
  <c r="BF284"/>
  <c r="T284"/>
  <c r="R284"/>
  <c r="P284"/>
  <c r="BI279"/>
  <c r="BH279"/>
  <c r="BG279"/>
  <c r="BF279"/>
  <c r="T279"/>
  <c r="R279"/>
  <c r="P279"/>
  <c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J124"/>
  <c r="J123"/>
  <c r="F123"/>
  <c r="F121"/>
  <c r="E119"/>
  <c r="J94"/>
  <c r="J93"/>
  <c r="F93"/>
  <c r="F91"/>
  <c r="E89"/>
  <c r="J20"/>
  <c r="E20"/>
  <c r="F124"/>
  <c r="J19"/>
  <c r="J14"/>
  <c r="J121"/>
  <c r="E7"/>
  <c r="E85"/>
  <c i="3" r="J37"/>
  <c r="J36"/>
  <c i="1" r="AY96"/>
  <c i="3" r="J35"/>
  <c i="1" r="AX96"/>
  <c i="3" r="BI193"/>
  <c r="BH193"/>
  <c r="BG193"/>
  <c r="BF193"/>
  <c r="T193"/>
  <c r="T192"/>
  <c r="R193"/>
  <c r="R192"/>
  <c r="P193"/>
  <c r="P192"/>
  <c r="BI190"/>
  <c r="BH190"/>
  <c r="BG190"/>
  <c r="BF190"/>
  <c r="T190"/>
  <c r="T189"/>
  <c r="R190"/>
  <c r="R189"/>
  <c r="P190"/>
  <c r="P189"/>
  <c r="BI187"/>
  <c r="BH187"/>
  <c r="BG187"/>
  <c r="BF187"/>
  <c r="T187"/>
  <c r="T186"/>
  <c r="R187"/>
  <c r="R186"/>
  <c r="P187"/>
  <c r="P186"/>
  <c r="BI184"/>
  <c r="BH184"/>
  <c r="BG184"/>
  <c r="BF184"/>
  <c r="T184"/>
  <c r="T183"/>
  <c r="T182"/>
  <c r="R184"/>
  <c r="R183"/>
  <c r="R182"/>
  <c r="P184"/>
  <c r="P183"/>
  <c r="P182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F120"/>
  <c r="F118"/>
  <c r="E116"/>
  <c r="J92"/>
  <c r="F91"/>
  <c r="F89"/>
  <c r="E87"/>
  <c r="J21"/>
  <c r="E21"/>
  <c r="J120"/>
  <c r="J20"/>
  <c r="J18"/>
  <c r="E18"/>
  <c r="F121"/>
  <c r="J17"/>
  <c r="J12"/>
  <c r="J89"/>
  <c r="E7"/>
  <c r="E85"/>
  <c i="2" r="J37"/>
  <c r="J36"/>
  <c i="1" r="AY95"/>
  <c i="2" r="J35"/>
  <c i="1" r="AX95"/>
  <c i="2" r="BI207"/>
  <c r="BH207"/>
  <c r="BG207"/>
  <c r="BF207"/>
  <c r="T207"/>
  <c r="T206"/>
  <c r="R207"/>
  <c r="R206"/>
  <c r="P207"/>
  <c r="P206"/>
  <c r="BI204"/>
  <c r="BH204"/>
  <c r="BG204"/>
  <c r="BF204"/>
  <c r="T204"/>
  <c r="T203"/>
  <c r="R204"/>
  <c r="R203"/>
  <c r="P204"/>
  <c r="P203"/>
  <c r="BI201"/>
  <c r="BH201"/>
  <c r="BG201"/>
  <c r="BF201"/>
  <c r="T201"/>
  <c r="T200"/>
  <c r="R201"/>
  <c r="R200"/>
  <c r="P201"/>
  <c r="P200"/>
  <c r="BI198"/>
  <c r="BH198"/>
  <c r="BG198"/>
  <c r="BF198"/>
  <c r="T198"/>
  <c r="T197"/>
  <c r="T196"/>
  <c r="R198"/>
  <c r="R197"/>
  <c r="R196"/>
  <c r="P198"/>
  <c r="P197"/>
  <c r="P196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91"/>
  <c r="J20"/>
  <c r="J18"/>
  <c r="E18"/>
  <c r="F122"/>
  <c r="J17"/>
  <c r="J12"/>
  <c r="J89"/>
  <c r="E7"/>
  <c r="E115"/>
  <c i="1" r="L90"/>
  <c r="AM90"/>
  <c r="AM89"/>
  <c r="L89"/>
  <c r="AM87"/>
  <c r="L87"/>
  <c r="L85"/>
  <c r="L84"/>
  <c i="5" r="J135"/>
  <c i="3" r="BK135"/>
  <c r="BK131"/>
  <c r="J129"/>
  <c r="BK127"/>
  <c i="2" r="BK194"/>
  <c r="BK182"/>
  <c r="J172"/>
  <c r="BK166"/>
  <c r="BK164"/>
  <c r="J160"/>
  <c r="J158"/>
  <c r="BK152"/>
  <c r="J150"/>
  <c r="BK146"/>
  <c r="BK144"/>
  <c r="J142"/>
  <c r="BK136"/>
  <c r="BK134"/>
  <c r="BK130"/>
  <c r="J128"/>
  <c i="5" r="J143"/>
  <c r="J139"/>
  <c r="BK135"/>
  <c r="BK132"/>
  <c r="J132"/>
  <c i="4" r="BK294"/>
  <c r="BK289"/>
  <c r="J284"/>
  <c r="J273"/>
  <c r="J270"/>
  <c r="J265"/>
  <c r="BK260"/>
  <c r="BK247"/>
  <c r="J241"/>
  <c r="BK235"/>
  <c r="BK230"/>
  <c r="BK225"/>
  <c r="BK220"/>
  <c r="J215"/>
  <c r="J211"/>
  <c r="BK206"/>
  <c r="BK200"/>
  <c r="J197"/>
  <c r="BK169"/>
  <c r="J165"/>
  <c r="BK159"/>
  <c r="J153"/>
  <c r="J146"/>
  <c r="BK137"/>
  <c r="BK130"/>
  <c i="3" r="J193"/>
  <c r="J190"/>
  <c r="J184"/>
  <c r="BK180"/>
  <c r="J175"/>
  <c r="J171"/>
  <c r="J169"/>
  <c r="BK167"/>
  <c r="J165"/>
  <c r="BK163"/>
  <c r="J159"/>
  <c r="J157"/>
  <c r="BK155"/>
  <c r="J153"/>
  <c r="J147"/>
  <c r="BK145"/>
  <c r="J143"/>
  <c r="BK141"/>
  <c r="J141"/>
  <c r="J137"/>
  <c r="J133"/>
  <c r="BK129"/>
  <c r="J127"/>
  <c i="2" r="J207"/>
  <c r="J204"/>
  <c r="BK201"/>
  <c r="BK198"/>
  <c r="J194"/>
  <c r="J191"/>
  <c r="BK189"/>
  <c r="J187"/>
  <c r="BK185"/>
  <c r="J182"/>
  <c r="J180"/>
  <c r="J178"/>
  <c r="J174"/>
  <c r="BK170"/>
  <c r="J164"/>
  <c r="J162"/>
  <c r="BK156"/>
  <c r="J154"/>
  <c r="BK150"/>
  <c r="BK138"/>
  <c r="J130"/>
  <c i="4" r="BK303"/>
  <c r="BK299"/>
  <c r="J294"/>
  <c r="J289"/>
  <c r="J279"/>
  <c r="BK270"/>
  <c r="BK257"/>
  <c r="BK252"/>
  <c r="J247"/>
  <c r="BK245"/>
  <c r="BK241"/>
  <c r="J220"/>
  <c r="BK211"/>
  <c r="BK195"/>
  <c r="J191"/>
  <c r="BK185"/>
  <c r="BK182"/>
  <c r="BK179"/>
  <c r="BK165"/>
  <c r="J159"/>
  <c r="BK146"/>
  <c r="J142"/>
  <c r="J133"/>
  <c i="3" r="BK193"/>
  <c r="BK190"/>
  <c r="BK187"/>
  <c r="BK184"/>
  <c r="J180"/>
  <c r="J177"/>
  <c r="J173"/>
  <c r="BK169"/>
  <c r="J167"/>
  <c r="J161"/>
  <c r="BK157"/>
  <c r="BK153"/>
  <c r="J151"/>
  <c r="J149"/>
  <c r="J145"/>
  <c r="BK139"/>
  <c r="BK137"/>
  <c r="J135"/>
  <c i="2" r="BK207"/>
  <c r="J201"/>
  <c r="J198"/>
  <c r="BK191"/>
  <c r="J189"/>
  <c r="BK180"/>
  <c r="J176"/>
  <c r="J168"/>
  <c r="BK158"/>
  <c r="J156"/>
  <c r="J152"/>
  <c r="BK148"/>
  <c r="J146"/>
  <c r="J144"/>
  <c r="J140"/>
  <c r="J134"/>
  <c r="BK132"/>
  <c r="BK128"/>
  <c i="5" r="BK143"/>
  <c r="BK139"/>
  <c r="BK128"/>
  <c r="J128"/>
  <c r="BK125"/>
  <c r="J125"/>
  <c i="4" r="J303"/>
  <c r="J299"/>
  <c r="BK284"/>
  <c r="BK279"/>
  <c r="BK273"/>
  <c r="BK265"/>
  <c r="J260"/>
  <c r="J257"/>
  <c r="J252"/>
  <c r="J245"/>
  <c r="J235"/>
  <c r="J230"/>
  <c r="J225"/>
  <c r="BK215"/>
  <c r="J206"/>
  <c r="J200"/>
  <c r="BK197"/>
  <c r="J195"/>
  <c r="BK191"/>
  <c r="J185"/>
  <c r="J182"/>
  <c r="J179"/>
  <c r="J169"/>
  <c r="BK153"/>
  <c r="BK142"/>
  <c r="J137"/>
  <c r="BK133"/>
  <c r="J130"/>
  <c i="3" r="J187"/>
  <c r="BK177"/>
  <c r="BK175"/>
  <c r="BK173"/>
  <c r="BK171"/>
  <c r="BK165"/>
  <c r="J163"/>
  <c r="BK161"/>
  <c r="BK159"/>
  <c r="J155"/>
  <c r="BK151"/>
  <c r="BK149"/>
  <c r="BK147"/>
  <c r="BK143"/>
  <c r="J139"/>
  <c r="BK133"/>
  <c r="J131"/>
  <c i="2" r="BK204"/>
  <c r="BK187"/>
  <c r="J185"/>
  <c r="BK178"/>
  <c r="BK176"/>
  <c r="BK174"/>
  <c r="BK172"/>
  <c r="J170"/>
  <c r="BK168"/>
  <c r="J166"/>
  <c r="BK162"/>
  <c r="BK160"/>
  <c r="BK154"/>
  <c r="J148"/>
  <c r="BK142"/>
  <c r="BK140"/>
  <c r="J138"/>
  <c r="J136"/>
  <c r="J132"/>
  <c i="1" r="AS97"/>
  <c i="2" l="1" r="BK127"/>
  <c r="T127"/>
  <c r="T126"/>
  <c r="T125"/>
  <c r="P184"/>
  <c r="T184"/>
  <c i="3" r="P126"/>
  <c r="P125"/>
  <c r="P124"/>
  <c i="1" r="AU96"/>
  <c i="4" r="T129"/>
  <c r="P190"/>
  <c i="5" r="BK124"/>
  <c r="J124"/>
  <c r="J100"/>
  <c i="3" r="T126"/>
  <c r="T125"/>
  <c r="T124"/>
  <c i="4" r="P129"/>
  <c r="P128"/>
  <c r="T298"/>
  <c r="T297"/>
  <c i="5" r="R124"/>
  <c r="R123"/>
  <c r="R122"/>
  <c i="2" r="P127"/>
  <c r="P126"/>
  <c r="P125"/>
  <c i="1" r="AU95"/>
  <c i="2" r="R127"/>
  <c r="BK184"/>
  <c r="J184"/>
  <c r="J99"/>
  <c r="R184"/>
  <c i="3" r="BK126"/>
  <c r="J126"/>
  <c r="J98"/>
  <c r="R126"/>
  <c r="R125"/>
  <c r="R124"/>
  <c i="4" r="BK129"/>
  <c r="R129"/>
  <c r="BK190"/>
  <c r="J190"/>
  <c r="J101"/>
  <c r="R190"/>
  <c r="T190"/>
  <c r="BK298"/>
  <c r="J298"/>
  <c r="J105"/>
  <c r="P298"/>
  <c r="P297"/>
  <c r="R298"/>
  <c r="R297"/>
  <c i="5" r="P124"/>
  <c r="P123"/>
  <c r="P122"/>
  <c i="1" r="AU99"/>
  <c i="5" r="T124"/>
  <c r="T123"/>
  <c r="T122"/>
  <c i="2" r="E85"/>
  <c r="F92"/>
  <c r="J119"/>
  <c r="J121"/>
  <c r="BE128"/>
  <c r="BE130"/>
  <c r="BE132"/>
  <c r="BE150"/>
  <c r="BE180"/>
  <c r="BE189"/>
  <c r="BE194"/>
  <c r="BE198"/>
  <c r="BK197"/>
  <c r="J197"/>
  <c r="J102"/>
  <c r="BK203"/>
  <c r="J203"/>
  <c r="J104"/>
  <c r="BK206"/>
  <c r="J206"/>
  <c r="J105"/>
  <c i="3" r="J118"/>
  <c r="BE145"/>
  <c r="BE149"/>
  <c r="BE151"/>
  <c r="BE161"/>
  <c r="BE163"/>
  <c r="BE169"/>
  <c r="BE173"/>
  <c r="BE180"/>
  <c r="BE187"/>
  <c r="BK179"/>
  <c r="J179"/>
  <c r="J99"/>
  <c i="4" r="J91"/>
  <c r="F94"/>
  <c r="BE137"/>
  <c r="BE179"/>
  <c r="BE197"/>
  <c r="BE200"/>
  <c r="BE211"/>
  <c r="BE220"/>
  <c r="BE257"/>
  <c r="BE260"/>
  <c r="BE270"/>
  <c r="BE294"/>
  <c r="BE299"/>
  <c r="BE303"/>
  <c i="5" r="E85"/>
  <c r="J91"/>
  <c r="F94"/>
  <c r="BE125"/>
  <c r="BE135"/>
  <c i="2" r="BE134"/>
  <c r="BE136"/>
  <c r="BE138"/>
  <c r="BE146"/>
  <c r="BE148"/>
  <c r="BE152"/>
  <c r="BE158"/>
  <c r="BE160"/>
  <c r="BE164"/>
  <c r="BE168"/>
  <c r="BE178"/>
  <c r="BE182"/>
  <c r="BE191"/>
  <c r="BE201"/>
  <c i="3" r="J91"/>
  <c r="E114"/>
  <c r="BE127"/>
  <c r="BE129"/>
  <c r="BE147"/>
  <c r="BE155"/>
  <c r="BE157"/>
  <c r="BE159"/>
  <c r="BE167"/>
  <c r="BE171"/>
  <c r="BE175"/>
  <c r="BE184"/>
  <c r="BE190"/>
  <c r="BE193"/>
  <c r="BK186"/>
  <c r="J186"/>
  <c r="J102"/>
  <c r="BK192"/>
  <c r="J192"/>
  <c r="J104"/>
  <c i="4" r="E115"/>
  <c r="BE130"/>
  <c r="BE142"/>
  <c r="BE146"/>
  <c r="BE159"/>
  <c r="BE169"/>
  <c r="BE182"/>
  <c r="BE206"/>
  <c r="BE215"/>
  <c r="BE235"/>
  <c r="BE241"/>
  <c r="BE265"/>
  <c r="BE284"/>
  <c r="BE289"/>
  <c i="2" r="BE140"/>
  <c r="BE142"/>
  <c r="BE144"/>
  <c r="BE154"/>
  <c r="BE156"/>
  <c r="BE170"/>
  <c r="BE174"/>
  <c r="BE204"/>
  <c r="BE207"/>
  <c r="BK193"/>
  <c r="J193"/>
  <c r="J100"/>
  <c r="BK200"/>
  <c r="J200"/>
  <c r="J103"/>
  <c i="3" r="BE131"/>
  <c r="BE135"/>
  <c r="BE137"/>
  <c r="BE141"/>
  <c r="BE153"/>
  <c r="BE165"/>
  <c r="BE177"/>
  <c r="BK183"/>
  <c r="J183"/>
  <c r="J101"/>
  <c r="BK189"/>
  <c r="J189"/>
  <c r="J103"/>
  <c i="4" r="BE133"/>
  <c r="BE153"/>
  <c r="BE165"/>
  <c r="BE185"/>
  <c r="BE191"/>
  <c r="BE195"/>
  <c r="BE225"/>
  <c r="BE230"/>
  <c r="BE245"/>
  <c r="BE247"/>
  <c r="BE252"/>
  <c r="BE273"/>
  <c r="BE279"/>
  <c r="BK288"/>
  <c r="J288"/>
  <c r="J102"/>
  <c r="BK293"/>
  <c r="J293"/>
  <c r="J103"/>
  <c i="5" r="BE128"/>
  <c r="BE132"/>
  <c r="BE139"/>
  <c r="BE143"/>
  <c i="2" r="BE162"/>
  <c r="BE166"/>
  <c r="BE172"/>
  <c r="BE176"/>
  <c r="BE185"/>
  <c r="BE187"/>
  <c i="3" r="F92"/>
  <c r="BE133"/>
  <c r="BE139"/>
  <c r="BE143"/>
  <c i="2" r="J34"/>
  <c i="1" r="AW95"/>
  <c i="5" r="F36"/>
  <c i="1" r="BA99"/>
  <c i="5" r="J36"/>
  <c i="1" r="AW99"/>
  <c i="5" r="F37"/>
  <c i="1" r="BB99"/>
  <c i="2" r="F35"/>
  <c i="1" r="BB95"/>
  <c i="2" r="F36"/>
  <c i="1" r="BC95"/>
  <c i="5" r="F39"/>
  <c i="1" r="BD99"/>
  <c i="3" r="J34"/>
  <c i="1" r="AW96"/>
  <c i="4" r="F38"/>
  <c i="1" r="BC98"/>
  <c i="3" r="F34"/>
  <c i="1" r="BA96"/>
  <c i="3" r="F36"/>
  <c i="1" r="BC96"/>
  <c i="4" r="F36"/>
  <c i="1" r="BA98"/>
  <c i="4" r="F37"/>
  <c i="1" r="BB98"/>
  <c i="5" r="F38"/>
  <c i="1" r="BC99"/>
  <c i="2" r="F34"/>
  <c i="1" r="BA95"/>
  <c i="3" r="F37"/>
  <c i="1" r="BD96"/>
  <c i="2" r="F37"/>
  <c i="1" r="BD95"/>
  <c i="3" r="F35"/>
  <c i="1" r="BB96"/>
  <c i="4" r="J36"/>
  <c i="1" r="AW98"/>
  <c i="4" r="F39"/>
  <c i="1" r="BD98"/>
  <c r="AS94"/>
  <c i="2" l="1" r="R126"/>
  <c r="R125"/>
  <c i="4" r="P127"/>
  <c i="1" r="AU98"/>
  <c i="2" r="BK126"/>
  <c r="J126"/>
  <c r="J97"/>
  <c i="4" r="T128"/>
  <c r="T127"/>
  <c r="R128"/>
  <c r="R127"/>
  <c r="BK128"/>
  <c r="J128"/>
  <c r="J99"/>
  <c i="2" r="J127"/>
  <c r="J98"/>
  <c i="3" r="BK125"/>
  <c r="J125"/>
  <c r="J97"/>
  <c r="BK182"/>
  <c r="J182"/>
  <c r="J100"/>
  <c i="4" r="J129"/>
  <c r="J100"/>
  <c i="5" r="BK123"/>
  <c r="J123"/>
  <c r="J99"/>
  <c i="2" r="BK196"/>
  <c r="J196"/>
  <c r="J101"/>
  <c i="4" r="BK297"/>
  <c r="J297"/>
  <c r="J104"/>
  <c i="1" r="BA97"/>
  <c r="AW97"/>
  <c i="5" r="J35"/>
  <c i="1" r="AV99"/>
  <c r="AT99"/>
  <c i="4" r="J35"/>
  <c i="1" r="AV98"/>
  <c r="AT98"/>
  <c r="AU97"/>
  <c i="5" r="F35"/>
  <c i="1" r="AZ99"/>
  <c r="BC97"/>
  <c r="AY97"/>
  <c r="BB97"/>
  <c r="AX97"/>
  <c i="2" r="J33"/>
  <c i="1" r="AV95"/>
  <c r="AT95"/>
  <c i="4" r="F35"/>
  <c i="1" r="AZ98"/>
  <c i="3" r="F33"/>
  <c i="1" r="AZ96"/>
  <c i="3" r="J33"/>
  <c i="1" r="AV96"/>
  <c r="AT96"/>
  <c i="2" r="F33"/>
  <c i="1" r="AZ95"/>
  <c r="BD97"/>
  <c i="2" l="1" r="BK125"/>
  <c r="J125"/>
  <c i="3" r="BK124"/>
  <c r="J124"/>
  <c r="J96"/>
  <c i="4" r="BK127"/>
  <c r="J127"/>
  <c r="J98"/>
  <c i="5" r="BK122"/>
  <c r="J122"/>
  <c r="J98"/>
  <c i="1" r="BB94"/>
  <c r="W31"/>
  <c r="BC94"/>
  <c r="AY94"/>
  <c r="BA94"/>
  <c r="AW94"/>
  <c r="AK30"/>
  <c r="BD94"/>
  <c r="W33"/>
  <c r="AZ97"/>
  <c r="AV97"/>
  <c r="AT97"/>
  <c r="AU94"/>
  <c i="2" r="J30"/>
  <c i="1" r="AG95"/>
  <c i="2" l="1" r="J96"/>
  <c i="1" r="AN95"/>
  <c i="2" r="J39"/>
  <c i="1" r="AZ94"/>
  <c r="W29"/>
  <c r="W30"/>
  <c i="3" r="J30"/>
  <c i="1" r="AG96"/>
  <c r="AN96"/>
  <c i="4" r="J32"/>
  <c i="1" r="AG98"/>
  <c r="AN98"/>
  <c i="5" r="J32"/>
  <c i="1" r="AG99"/>
  <c r="AN99"/>
  <c r="W32"/>
  <c r="AX94"/>
  <c i="3" l="1" r="J39"/>
  <c i="4" r="J41"/>
  <c i="5" r="J41"/>
  <c i="1" r="AG97"/>
  <c r="AN97"/>
  <c r="AV94"/>
  <c r="AK29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<sst xmlns="http://schemas.openxmlformats.org/spreadsheetml/2006/main">
  <si>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</si>
  <si>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</si>
  <si>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</si>
  <si>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</si>
  <si>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</si>
  <si>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{5a5277df-33f4-4a99-ae8d-be3bd929e730}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</si>
  <si>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</si>
  <si>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</si>
  <si>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</si>
  <si>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</si>
  <si>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</si>
  <si>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</si>
  <si>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</si>
  <si>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</si>
  <si>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65420012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</si>
  <si>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</si>
  <si>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</si>
  <si>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skalních zářezů na trati 185 (Horažďovice) a 190 (Mileč)</t>
  </si>
  <si>
    <t>KSO:</t>
  </si>
  <si>
    <t>CC-CZ:</t>
  </si>
  <si>
    <t>Místo:</t>
  </si>
  <si>
    <t>TO Horažďovice</t>
  </si>
  <si>
    <t>Datum:</t>
  </si>
  <si>
    <t>13. 1. 2020</t>
  </si>
  <si>
    <t>Zadavatel:</t>
  </si>
  <si>
    <t>IČ:</t>
  </si>
  <si>
    <t>Správa železnic s.o.,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</si>
  <si>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</si>
  <si>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</si>
  <si>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</si>
  <si>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</si>
  <si>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</si>
  <si>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</si>
  <si>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</si>
  <si>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</si>
  <si>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</si>
  <si>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</si>
  <si>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</si>
  <si>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</si>
  <si>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</si>
  <si>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</si>
  <si>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</si>
  <si>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</si>
  <si>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</si>
  <si>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</si>
  <si>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</si>
  <si>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</si>
  <si>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</si>
  <si>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</si>
  <si>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</si>
  <si>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</si>
  <si>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</si>
  <si>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</si>
  <si>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</si>
  <si>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</si>
  <si>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</si>
  <si>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</si>
  <si>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</si>
  <si>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</si>
  <si>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</si>
  <si>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</si>
  <si>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</si>
  <si>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</si>
  <si>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</si>
  <si>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</si>
  <si>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</si>
  <si>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</si>
  <si>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</si>
  <si>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</si>
  <si>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</si>
  <si>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</si>
  <si>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</si>
  <si>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</si>
  <si>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</si>
  <si>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</si>
  <si>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</si>
  <si>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</si>
  <si>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</si>
  <si>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</si>
  <si>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</si>
  <si>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</si>
  <si>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</si>
  <si>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Mileč, km 310,175 - 310,400 vlevo</t>
  </si>
  <si>
    <t>STA</t>
  </si>
  <si>
    <t>1</t>
  </si>
  <si>
    <t>{1f6a76f4-9744-4a47-99a6-fb5649ef9802}</t>
  </si>
  <si>
    <t>2</t>
  </si>
  <si>
    <t>SO 2</t>
  </si>
  <si>
    <t>Mileč, km 310,175 - 310,400 vpravo</t>
  </si>
  <si>
    <t>{6aa2e9f3-9f51-4635-bbe3-57ae7988ee16}</t>
  </si>
  <si>
    <t>SO 3</t>
  </si>
  <si>
    <t>Horažďovice, km 3,410 - 3,540</t>
  </si>
  <si>
    <t>{4a649d80-ae6f-4802-8f57-32d9623e4497}</t>
  </si>
  <si>
    <t>SO 3.1</t>
  </si>
  <si>
    <t>Zajištění odřezu sítěmi</t>
  </si>
  <si>
    <t>Soupis</t>
  </si>
  <si>
    <t>{d3ca9393-a4e2-4e37-8bd2-2473924863e6}</t>
  </si>
  <si>
    <t>SO 3.2</t>
  </si>
  <si>
    <t>VRN</t>
  </si>
  <si>
    <t>{93003233-2a80-4c52-a1e6-0eec9d53d8e5}</t>
  </si>
  <si>
    <t>KRYCÍ LIST SOUPISU PRACÍ</t>
  </si>
  <si>
    <t>Objekt:</t>
  </si>
  <si>
    <t>SO 1 - Mileč, km 310,175 - 310,400 vlevo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</si>
  <si>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</si>
  <si>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</si>
  <si>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</si>
  <si>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</si>
  <si>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</si>
  <si>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</si>
  <si>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</si>
  <si>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</si>
  <si>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998 - Přesun hmot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</si>
  <si>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</si>
  <si>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</si>
  <si>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</si>
  <si>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</si>
  <si>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</si>
  <si>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</si>
  <si>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</si>
  <si>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</si>
  <si>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</si>
  <si>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</si>
  <si>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</si>
  <si>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</si>
  <si>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</si>
  <si>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</si>
  <si>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</si>
  <si>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</si>
  <si>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</si>
  <si>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</si>
  <si>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</si>
  <si>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</si>
  <si>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</si>
  <si>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</si>
  <si>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</si>
  <si>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111251111</t>
  </si>
  <si>
    <t>Drcení ořezaných větví D do 100 mm s odvozem do 20 km</t>
  </si>
  <si>
    <t>m3</t>
  </si>
  <si>
    <t>4</t>
  </si>
  <si>
    <t>PP</t>
  </si>
  <si>
    <t>16</t>
  </si>
  <si>
    <t>122412502</t>
  </si>
  <si>
    <t>Odkopávky a prokopávky nezapažené pro železnice ručně do 10 m3 v nesoudržné hornině tř. 5</t>
  </si>
  <si>
    <t>155211112</t>
  </si>
  <si>
    <t>Očištění skalních ploch horolezeckou technikou odstranění vegetace včetně stažení k zemi, odklizení na hromady na vzdálenost do 50 m nebo na naložení na dopravní prostředek keřů a stromů do průměru 10 cm</t>
  </si>
  <si>
    <t>m2</t>
  </si>
  <si>
    <t>6</t>
  </si>
  <si>
    <t>3</t>
  </si>
  <si>
    <t>155211122</t>
  </si>
  <si>
    <t>Očištění skalních ploch horolezeckou technikou očištění ručními nástroji motykami, páčidly</t>
  </si>
  <si>
    <t>8</t>
  </si>
  <si>
    <t>155211311</t>
  </si>
  <si>
    <t>Odtěžení nestabilních hornin ze skalních stěn horolezeckou technikou sbíječkou</t>
  </si>
  <si>
    <t>10</t>
  </si>
  <si>
    <t>23</t>
  </si>
  <si>
    <t>155213112</t>
  </si>
  <si>
    <t>Trn z oceli pro sítě bez oka D 26 mm l 3 m zainjektovaný cementovou maltou prováděný horolezecky</t>
  </si>
  <si>
    <t>kus</t>
  </si>
  <si>
    <t>12</t>
  </si>
  <si>
    <t>24</t>
  </si>
  <si>
    <t>155213611</t>
  </si>
  <si>
    <t>Trn z injekčních zavrtávacích tyčí D 32 mm l 2 m včetně vrtu D 51 mm prováděný horolezecky</t>
  </si>
  <si>
    <t>14</t>
  </si>
  <si>
    <t>26</t>
  </si>
  <si>
    <t>155214111</t>
  </si>
  <si>
    <t>Montáž ocelové sítě na skalní stěnu prováděná horolezeckou technikou</t>
  </si>
  <si>
    <t>27</t>
  </si>
  <si>
    <t>M</t>
  </si>
  <si>
    <t>31319114</t>
  </si>
  <si>
    <t>síť na skálu s oky 60x80mm povrch galfan s poplastováním 50x2m</t>
  </si>
  <si>
    <t>18</t>
  </si>
  <si>
    <t>28</t>
  </si>
  <si>
    <t>155214112</t>
  </si>
  <si>
    <t>Montáž geomříže na skalní stěnu prováděná horolezeckou technikou</t>
  </si>
  <si>
    <t>20</t>
  </si>
  <si>
    <t>29</t>
  </si>
  <si>
    <t>69321023</t>
  </si>
  <si>
    <t>protierozní rohož MACMAT L</t>
  </si>
  <si>
    <t>22</t>
  </si>
  <si>
    <t>30</t>
  </si>
  <si>
    <t>155214212</t>
  </si>
  <si>
    <t>Montáž ocelového lana D přes 10 mm pro uchycení sítí prováděná horolezeckou technikou</t>
  </si>
  <si>
    <t>m</t>
  </si>
  <si>
    <t>31</t>
  </si>
  <si>
    <t>31452112</t>
  </si>
  <si>
    <t>lano ocelové šestipramenné Pz+PVC 6x19 drátů D 10,0/12,0mm</t>
  </si>
  <si>
    <t>17</t>
  </si>
  <si>
    <t>162201251</t>
  </si>
  <si>
    <t>Vodorovné přemístění do 10 m nošením výkopku z horniny tř. 5 až 7</t>
  </si>
  <si>
    <t>162201259</t>
  </si>
  <si>
    <t>Příplatek k vodorovnému přemístění nošením ZKD 10 m nošení výkopku z horniny tř. 5 až 7</t>
  </si>
  <si>
    <t>19</t>
  </si>
  <si>
    <t>162201261</t>
  </si>
  <si>
    <t>Vodorovné přemístění výkopku z horniny tř. 5 až 7 stavebním kolečkem do 10 m</t>
  </si>
  <si>
    <t>32</t>
  </si>
  <si>
    <t>162201269</t>
  </si>
  <si>
    <t>Příplatek k vodorovnému přemístění výkopku z horniny tř. 5 až 7 stavebním kolečkem ZKD 10 m</t>
  </si>
  <si>
    <t>34</t>
  </si>
  <si>
    <t>162301152</t>
  </si>
  <si>
    <t>Vodorovné přemístění výkopku/sypaniny z hornin tř. 5 až 7 do 1000 m</t>
  </si>
  <si>
    <t>36</t>
  </si>
  <si>
    <t>162701155</t>
  </si>
  <si>
    <t>Vodorovné přemístění do 10000 m výkopku/sypaniny z horniny tř. 5 až 7</t>
  </si>
  <si>
    <t>38</t>
  </si>
  <si>
    <t>37</t>
  </si>
  <si>
    <t>162701159</t>
  </si>
  <si>
    <t>Příplatek k vodorovnému přemístění výkopku/sypaniny z horniny tř. 5 až 7 ZKD 1000 m přes 10000 m</t>
  </si>
  <si>
    <t>40</t>
  </si>
  <si>
    <t>167101101</t>
  </si>
  <si>
    <t>Nakládání výkopku z hornin tř. 1 až 4 do 100 m3</t>
  </si>
  <si>
    <t>42</t>
  </si>
  <si>
    <t>171201101</t>
  </si>
  <si>
    <t>Uložení sypaniny do násypů nezhutněných</t>
  </si>
  <si>
    <t>44</t>
  </si>
  <si>
    <t>171201201</t>
  </si>
  <si>
    <t>Uložení sypaniny na skládky</t>
  </si>
  <si>
    <t>46</t>
  </si>
  <si>
    <t>171201211</t>
  </si>
  <si>
    <t>Poplatek za uložení stavebního odpadu - zeminy a kameniva na skládce</t>
  </si>
  <si>
    <t>t</t>
  </si>
  <si>
    <t>48</t>
  </si>
  <si>
    <t>5</t>
  </si>
  <si>
    <t>R-181911119</t>
  </si>
  <si>
    <t>Příplatek k cenám za vodorovné přemístění štěpky za každých dalších i započatých 1000 m</t>
  </si>
  <si>
    <t>50</t>
  </si>
  <si>
    <t>9</t>
  </si>
  <si>
    <t>R3</t>
  </si>
  <si>
    <t>Spojovací materiál SPENAX</t>
  </si>
  <si>
    <t>balení</t>
  </si>
  <si>
    <t>52</t>
  </si>
  <si>
    <t>R5</t>
  </si>
  <si>
    <t>Lanová svorka</t>
  </si>
  <si>
    <t>54</t>
  </si>
  <si>
    <t>11</t>
  </si>
  <si>
    <t>R6</t>
  </si>
  <si>
    <t>Ochranné nátěry</t>
  </si>
  <si>
    <t>soubor</t>
  </si>
  <si>
    <t>56</t>
  </si>
  <si>
    <t>Zakládání</t>
  </si>
  <si>
    <t>2.R1</t>
  </si>
  <si>
    <t>Přespárování spádiště</t>
  </si>
  <si>
    <t>58</t>
  </si>
  <si>
    <t>25</t>
  </si>
  <si>
    <t>224111116</t>
  </si>
  <si>
    <t>Vrty maloprofilové D do 56 mm úklon do 45° hl do 25 m hor. V a VI</t>
  </si>
  <si>
    <t>60</t>
  </si>
  <si>
    <t>281604111</t>
  </si>
  <si>
    <t>Injektování aktivovanými směsmi nízkotlaké vzestupné tlakem do 0,6 MPa</t>
  </si>
  <si>
    <t>hod</t>
  </si>
  <si>
    <t>62</t>
  </si>
  <si>
    <t>58521113</t>
  </si>
  <si>
    <t>cement portlandský CEM I 52,5MPa</t>
  </si>
  <si>
    <t>64</t>
  </si>
  <si>
    <t>998</t>
  </si>
  <si>
    <t>Přesun hmot</t>
  </si>
  <si>
    <t>33</t>
  </si>
  <si>
    <t>998004011</t>
  </si>
  <si>
    <t>Přesun hmot pro injektování, kotvy a mikropiloty</t>
  </si>
  <si>
    <t>66</t>
  </si>
  <si>
    <t>Vedlejší rozpočtové náklady</t>
  </si>
  <si>
    <t>VRN3</t>
  </si>
  <si>
    <t>Zařízení staveniště</t>
  </si>
  <si>
    <t>030001000</t>
  </si>
  <si>
    <t>68</t>
  </si>
  <si>
    <t>VRN4</t>
  </si>
  <si>
    <t>Inženýrská činnost</t>
  </si>
  <si>
    <t>35</t>
  </si>
  <si>
    <t>040001000</t>
  </si>
  <si>
    <t>70</t>
  </si>
  <si>
    <t>VRN6</t>
  </si>
  <si>
    <t>Územní vlivy</t>
  </si>
  <si>
    <t>13</t>
  </si>
  <si>
    <t>065002000</t>
  </si>
  <si>
    <t>Mimostaveništní doprava</t>
  </si>
  <si>
    <t>72</t>
  </si>
  <si>
    <t>VRN9</t>
  </si>
  <si>
    <t>Ostatní náklady</t>
  </si>
  <si>
    <t>090001000</t>
  </si>
  <si>
    <t>Ostatní náklady (zabezpečení staveniště pokládka geotextilie, záblesková světla)</t>
  </si>
  <si>
    <t>74</t>
  </si>
  <si>
    <t>SO 2 - Mileč, km 310,175 - 310,400 vpravo</t>
  </si>
  <si>
    <t>SO 3 - Horažďovice, km 3,410 - 3,540</t>
  </si>
  <si>
    <t>Soupis:</t>
  </si>
  <si>
    <t>SO 3.1 - Zajištění odřezu sítěmi</t>
  </si>
  <si>
    <t>Horažďovice</t>
  </si>
  <si>
    <t>70994234</t>
  </si>
  <si>
    <t>Správa železniční dopravní cesty, s.o.</t>
  </si>
  <si>
    <t>CZ70994234</t>
  </si>
  <si>
    <t xml:space="preserve">    997 - Přesun sutě</t>
  </si>
  <si>
    <t>PSV - Práce a dodávky PSV</t>
  </si>
  <si>
    <t xml:space="preserve">    783 - Dokončovací práce - nátěry</t>
  </si>
  <si>
    <t>112201101</t>
  </si>
  <si>
    <t xml:space="preserve">Odstranění pařezů  s jejich vykopáním, vytrháním nebo odstřelením, s přesekáním kořenů průměru přes 100 do 300 mm</t>
  </si>
  <si>
    <t>-1497019688</t>
  </si>
  <si>
    <t>PSC</t>
  </si>
  <si>
    <t xml:space="preserve">Poznámka k souboru cen:_x000d_
1. Ceny lze použít i pro odstranění pařezů ze sesuté zeminy, vývratů a polomů. 2. V ceně jsou započteny i náklady na případné nutné odklizení pařezů na hromady na vzdálenost do 50 m nebo naložení na dopravní prostředek. 3. Mají-li se odstraňovat pařezy z pokáceného souvislého lesního porostu, lze počet pařezů stanovit s přihlédnutím k tabulce v příloze č. 1. 4. Zásyp jam po pařezech se oceňuje cenami souboru cen 174 20-12 této části katalogu. 5. Průměr pařezu se měří v místě řezu kmene na základě dvojího na sebe kolmého měření a následného zprůměrování naměřených hodnot. </t>
  </si>
  <si>
    <t>2143362177</t>
  </si>
  <si>
    <t xml:space="preserve">Poznámka k souboru cen:_x000d_
1. Množství měrných jednotek u ceny -1122 Očištění ručními nástroji se určuje v m3 materiálu odstraněného ze skalní stěny. 2.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3. Štěpkování se oceňuje cenou 111 25-1111 Drcení ořezaných větví strojně (štěpkování) části A02 katalogu 823-1 Plochy a úprava území. 4. Přesun odstraněné vegetace na vzdálenost větší než 50 m se oceňuje cenou 162 30-1501 Vodorovné přemístění smýcených křovin části A01 katalogu 800-1 Zemní práce. </t>
  </si>
  <si>
    <t>VV</t>
  </si>
  <si>
    <t>137*5 "délka lokality x šíře pruhu nad skalní stěnou"</t>
  </si>
  <si>
    <t>Drcení ořezaných větví strojně - (štěpkování) o průměru větví do 100 mm</t>
  </si>
  <si>
    <t>828209985</t>
  </si>
  <si>
    <t xml:space="preserve">Poznámka k souboru cen:_x000d_
1. V cenách jsou započteny i náklady na naložení na dopravní prostředek, odvoz dřevní drtě do 20 km a se složením. 2. V cenách nejsou započteny náklady na uložení drti na skládku. 3. Měří se objem nadrcené hmoty. </t>
  </si>
  <si>
    <t>P</t>
  </si>
  <si>
    <t>Poznámka k položce:_x000d_
vč. rozptýlení štěpky v místě na pozemcích investora</t>
  </si>
  <si>
    <t>685*0,01 "plocha vegetace x množství štěpky z plochy"</t>
  </si>
  <si>
    <t>Očištění skalních ploch horolezeckou technikou očištění ručními nástroji motykami, páčidly, s přehozením na vzdálenost do 3 m nebo s naložením na dopravní prostředek</t>
  </si>
  <si>
    <t>-1814175405</t>
  </si>
  <si>
    <t>766*0,10 "plocha skalních stěn x mocnost čištění"</t>
  </si>
  <si>
    <t>Odtěžení nestabilních hornin ze skalních stěn horolezeckou technikou s přehozením na vzdálenost do 3 m nebo s naložením na dopravní prostředek s použitím pneumatického nářadí</t>
  </si>
  <si>
    <t>1921934635</t>
  </si>
  <si>
    <t xml:space="preserve">Poznámka k souboru cen:_x000d_
1.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 2. V ceně -1313 Odtěžení hornin hydraulickými klíny jsou započteny i náklady na provedení vrtů. 3. Odvoz odtěžených hornin se oceňuje cenami souboru cen 162 .1-11 Vodorovné přemístění výkopku nebo sypaniny po suchu části A01 katalogu 800-1 Zemní práce. </t>
  </si>
  <si>
    <t>3,3*3,5*1 "blok B5"</t>
  </si>
  <si>
    <t>(6,3*1,5*1,5)+(2,5*1,5*1) "blok B6"</t>
  </si>
  <si>
    <t>(5,8*2*1,8)+(3*1*1) "blok B7"</t>
  </si>
  <si>
    <t>Součet</t>
  </si>
  <si>
    <t>155211312</t>
  </si>
  <si>
    <t>Odtěžení nestabilních hornin ze skalních stěn horolezeckou technikou s přehozením na vzdálenost do 3 m nebo s naložením na dopravní prostředek tlakovými poduškami</t>
  </si>
  <si>
    <t>828389858</t>
  </si>
  <si>
    <t>((4*7)/2)*1 "blok B3"</t>
  </si>
  <si>
    <t>(2*2*1,5)+(1,5*0,5*1) "blok B4"</t>
  </si>
  <si>
    <t>7</t>
  </si>
  <si>
    <t>155211313</t>
  </si>
  <si>
    <t>Odtěžení nestabilních hornin ze skalních stěn horolezeckou technikou s přehozením na vzdálenost do 3 m nebo s naložením na dopravní prostředek hydraulickými klíny</t>
  </si>
  <si>
    <t>-965969760</t>
  </si>
  <si>
    <t>((4*1,5)/2)*3 "blok B1"</t>
  </si>
  <si>
    <t>(1,5*1,1*3,5)+((((2,5+1)/2)*4,3)*4,5) "blok B2"</t>
  </si>
  <si>
    <t>122301102</t>
  </si>
  <si>
    <t xml:space="preserve">Odkopávky a prokopávky nezapažené  s přehozením výkopku na vzdálenost do 3 m nebo s naložením na dopravní prostředek v hornině tř. 4 přes 100 do 1 000 m3</t>
  </si>
  <si>
    <t>-1893894975</t>
  </si>
  <si>
    <t xml:space="preserve">Poznámka k souboru cen:_x000d_
1. Odkopávky a prokopávky v roubených prostorech se oceňují podle čl. 3116 Všeobecných podmínek tohoto katalogu. 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 3. Ceny lze použít i pro vykopávky odpadových jam. 4. Ceny lze použít i pro sejmutí podorničí. Přitom se přihlíží k ustanovení čl. 3112 Všeobecných podmínek tohoto katalogu. </t>
  </si>
  <si>
    <t>199,343 " napadávka v příkopu"</t>
  </si>
  <si>
    <t>162432511</t>
  </si>
  <si>
    <t xml:space="preserve">Vodorovné přemístění výkopku pracovním vlakem  bez naložení výkopku, avšak s jeho vyložením, pro jakoukoliv třídu horniny, na vzdálenost do 2 000 m</t>
  </si>
  <si>
    <t>619987742</t>
  </si>
  <si>
    <t>Poznámka k položce:_x000d_
Obj. hmotnost 2,5 t / m3.</t>
  </si>
  <si>
    <t>76,6 "rubanina z čištění"</t>
  </si>
  <si>
    <t>53,355 "rubanina z odtěžení sbíječkou"</t>
  </si>
  <si>
    <t>20,750 "rubanina z odtěžení poduškami"</t>
  </si>
  <si>
    <t>48,638 "rubanina z odtěžení hydr. klínem"</t>
  </si>
  <si>
    <t>1,4 "rubanina v patě svahu"</t>
  </si>
  <si>
    <t>200,743*2,5 "Přepočtené koeficientem množství</t>
  </si>
  <si>
    <t>167101102</t>
  </si>
  <si>
    <t xml:space="preserve">Nakládání, skládání a překládání neulehlého výkopku nebo sypaniny  nakládání, množství přes 100 m3, z hornin tř. 1 až 4</t>
  </si>
  <si>
    <t>-2031062903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</si>
  <si>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 2. Ceny -1105 a -1155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3. Množství měrných jednotek se určí v rostlém stavu horniny. 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</si>
  <si>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</si>
  <si>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</si>
  <si>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-605821208</t>
  </si>
  <si>
    <t xml:space="preserve">Poznámka k souboru cen:_x000d_
1. Ceny nelze použít, předepisuje-li projekt přemístit výkopek na místo nepřístupné obvyklým dopravním prostředkům; toto přemístění se oceňuje individuálně. 2. V cenách jsou započteny i náhrady za jízdu loženého vozidla v terénu ve výkopišti nebo na násypišti. 3. V cenách nejsou započteny náklady na rozhrnutí výkopku na násypišti; toto rozhrnutí se oceňuje cenami souboru cen 171 . 0- . . Uložení sypaniny do násypů a 171 20-1201 Uložení sypaniny na skládky. 4. Je-li na dopravní dráze pro vodorovné přemístění nějaká překážka, pro kterou je nutno překládat výkopek z 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 5. Přemísťuje-li se výkopek z dočasných skládek vzdálených do 50 m, neoceňuje se nakládání výkopku, i když se provádí. Toto ustanovení neplatí, vylučuje-li projekt použití dozeru. 6. V cenách vodorovného přemístění sypaniny nejsou započteny náklady na dodávku materiálu, tyto se oceňují ve specifikaci. 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</si>
  <si>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</si>
  <si>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</si>
  <si>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-1586675186</t>
  </si>
  <si>
    <t>Poznámka k položce:_x000d_
Skládka ve vzdálenosti do 18 km.</t>
  </si>
  <si>
    <t>200,743*8 "Přepočtené koeficientem množství</t>
  </si>
  <si>
    <t>213141132</t>
  </si>
  <si>
    <t xml:space="preserve">Zřízení vrstvy z geotextilie  filtrační, separační, odvodňovací, ochranné, výztužné nebo protierozní ve sklonu přes 1:2 do 1:1, šířky přes 3 do 6 m</t>
  </si>
  <si>
    <t>905797475</t>
  </si>
  <si>
    <t xml:space="preserve">Poznámka k souboru cen:_x000d_
1. Ceny jsou určeny pro zřízení vrstev na upraveném povrchu. 2. V cenách jsou započteny i náklady na položení a spojení geotextilií včetně přesahů. 3. V cenách nejsou započteny náklady na dodávku geotextilií, která se oceňuje ve specifikaci. Ztratné včetně přesahů lze stanovit ve výši 15 až 20 %. 4. Ceny -1131 až -1133 lze použít i pro vyvedení geotextilie na svislou konstrukci. </t>
  </si>
  <si>
    <t>140*6 "délka úseku x šířka pokrytí železničního svršku"</t>
  </si>
  <si>
    <t>69311060</t>
  </si>
  <si>
    <t>geotextilie netkaná separační, ochranná, filtrační, drenážní PP 200g/m2</t>
  </si>
  <si>
    <t>-1658926597</t>
  </si>
  <si>
    <t>113311171</t>
  </si>
  <si>
    <t>Odstranění geosyntetik s uložením na vzdálenost do 20 m nebo naložením na dopravní prostředek geotextilie</t>
  </si>
  <si>
    <t>-1992357509</t>
  </si>
  <si>
    <t xml:space="preserve">Poznámka k souboru cen:_x000d_
1. V cenách -1161 a -1171 nejsou započteny náklady na odstranění vrstev uložených nad geosyntetikem. 2. V ceně -1181 jsou započteny i náklady odstranění zásypu buněk a krycí vrstvy tl. 100 mm. </t>
  </si>
  <si>
    <t>Síťování skalních stěn prováděné horolezeckou technikou montáž pásů ocelové sítě</t>
  </si>
  <si>
    <t>-392120860</t>
  </si>
  <si>
    <t xml:space="preserve">Poznámka k souboru cen:_x000d_
1. V cenách -4111 a -4112 Montáž pásů sítě a geomříže jsou započteny i náklady na rozvinutí a vytažení pásů na skalní stěnu, jejich spojení předepsaným spojovacím materiálem včetně jeho dodávky a přitažení podložek a matic na ocelové trny. 2. V cenách -4211 a -4212 jsou započteny i náklady na manipulaci s lanem, montáž a dodávku spojovacího materiálu (svorky). 3. V cenách nejsou započteny náklady na: a) dodání sítě nebo lana; tyto náklady se oceňují ve specifikaci. Ztratné lze stanovit ve výši 20 %, b) vrty; tyto náklady se oceňují cenami souboru cen 155 21-2 Vrty do skalních stěn prováděné horolezeckou technikou, c) trny; tyto náklady se oceňují cenami souboru cen 155 21-3 Trny z oceli nebo 155 21-36 Trny z injekčních zavrtávacích tyčí prováděné horolezeckou technikou, d) dočasné ochranné sítě pro zajištění bezpečnosti horolezců a provozu na pozemních komunikacích a železnici; tyto náklady se oceňují cenami souborů cen 944 51-1111, -1211 a -1811 Montáž, příplatek za každý den použití a demontáž ochranné sítě katalogu 800-3 Lešení. </t>
  </si>
  <si>
    <t>288 "plocha lanových panelů"</t>
  </si>
  <si>
    <t>766*1,2 "rozsah plochy k síťování x koeficient navýšení z důvodu členitosti terénu"</t>
  </si>
  <si>
    <t>31319111</t>
  </si>
  <si>
    <t>síť na skálu s oky 80x100mm drát D 2,7mm povrch galfan 50x2m</t>
  </si>
  <si>
    <t>-93988514</t>
  </si>
  <si>
    <t>Poznámka k položce:_x000d_
započteno ztratné 20%</t>
  </si>
  <si>
    <t>(145+90)*1,2 "výměra okrajů zóny II x koeficient navýšení z důvodu členitosti povrchu"</t>
  </si>
  <si>
    <t>282*1,2 "Přepočtené koeficientem množství</t>
  </si>
  <si>
    <t>R19111</t>
  </si>
  <si>
    <t>síť na skálu, lanový panel s oky 400x400mm, lano D 10 mm, povrch galfan</t>
  </si>
  <si>
    <t>-1442645928</t>
  </si>
  <si>
    <t>Poznámka k položce:_x000d_
s obvodovým lanem</t>
  </si>
  <si>
    <t xml:space="preserve">((145+90)*1,2)+6 "výměra okrajů zóny II x koeficient navýšení z důvodu členitosti povrchu  + zaokrouhlení na rozměr základního panelu"</t>
  </si>
  <si>
    <t>31319090</t>
  </si>
  <si>
    <t>síť na skálu s oky 80x100mm s vpleteným lanem po 1m 2,00x25m</t>
  </si>
  <si>
    <t>-740552446</t>
  </si>
  <si>
    <t>(143+216)*1,2 "součet ploch v zóně I a III x koeficient navýšení z důvodu členitosti povrchu"</t>
  </si>
  <si>
    <t>430,8*1,2 "Přepočtené koeficientem množství</t>
  </si>
  <si>
    <t>31319094</t>
  </si>
  <si>
    <t>síť na skálu s oky 80x100mm s vpleteným lanem po 300mm 2,15x25m</t>
  </si>
  <si>
    <t>-1526911332</t>
  </si>
  <si>
    <t>172*1,2 "plocha centrální části zóny II x koeficient navýšení z důvodu členitosti povrchu"</t>
  </si>
  <si>
    <t>206,4*1,2 "Přepočtené koeficientem množství</t>
  </si>
  <si>
    <t>155212334</t>
  </si>
  <si>
    <t>Vrty do skalních stěn prováděné horolezeckou technikou hloubky do 5 m průběžným sacím vrtáním průměru přes 56 do 93 mm úklonu přes 45°, v hornině tř. III a IV</t>
  </si>
  <si>
    <t>-935532528</t>
  </si>
  <si>
    <t xml:space="preserve">Poznámka k souboru cen:_x000d_
1. Vrty větších průměrů a hloubek se oceňují individuálně. 2. Zatřídění hornim podle vrtatelnosti je uvedeno v příloze č. 2 Všeobecných podmínek tohoto katalogu. </t>
  </si>
  <si>
    <t>Poznámka k položce:_x000d_
vrty pro trny 4 m pro sítě s výztuží</t>
  </si>
  <si>
    <t>((430,8+206,400)/6,25+0,048+4)*4 "součet ploch k zasíťování / plocha na 1 trn + zaokrouhlení + počet trnů na okraj x metráž vrtu"</t>
  </si>
  <si>
    <t>155213122</t>
  </si>
  <si>
    <t>Trny z oceli prováděné horolezeckou technikou bez oka z celozávitové oceli pro uchycení sítí zainjektované cementovou maltou délky přes 3 do 5 m, průměru přes 20 do 26 mm</t>
  </si>
  <si>
    <t>543684401</t>
  </si>
  <si>
    <t xml:space="preserve">Poznámka k souboru cen:_x000d_
1. V cenách jsou započteny i náklady na dodávku trnů a injektážní malty nebo lepicích ampulí. 2. V cenách -3111 až -3213 Trny bez oka jsou započteny i náklady na dodávku podložek a matic. 3. V cenách nejsou započteny náklady na: a) vrty pro trny; tyto se oceňují cenami souboru cen 155 21-2 Vrty do skalních stěn prováděné horolezeckou technikou, b) provedení antikorozní úpravy; tyto náklady se oceňují cenami katalogu 800-789 Povrchové úpravy ocelových konstrukcí a technologických zařízení. </t>
  </si>
  <si>
    <t>Poznámka k položce:_x000d_
trny CKT S670H, prm. 22 mm, d = 4 m, pro sítě s výztuží</t>
  </si>
  <si>
    <t>(430,8+206,400)/6,25+0,048+4 "součet ploch k zasíťování / plocha na 1 trn + zaokrouhlení + počet trnů na okraj"</t>
  </si>
  <si>
    <t>224212114</t>
  </si>
  <si>
    <t>Maloprofilové vrty průběžným sacím vrtáním průměru přes 56 do 93 mm úklonu přes 45° v hl 0 až 25 m v hornině tř. III a IV</t>
  </si>
  <si>
    <t>-1833468705</t>
  </si>
  <si>
    <t>Poznámka k položce:_x000d_
vrty pro trny 6 m pro lanové panely</t>
  </si>
  <si>
    <t>(10*3+3)*6 "počet panelů x počet trnů v panelu + 3 ks na okraj x délka vrtu"</t>
  </si>
  <si>
    <t>(6*3+3)*6 "počet panelů x počet trnů v panelu + 3 ks na okraj x délka vrtu"</t>
  </si>
  <si>
    <t>153811111</t>
  </si>
  <si>
    <t xml:space="preserve">Osazení kotev tyčových  bez provedení vrtu, zainjektování a napnutí kotvy při délce přes 5 m a průměru od 20 do 28 mm</t>
  </si>
  <si>
    <t>-512199888</t>
  </si>
  <si>
    <t xml:space="preserve">Poznámka k souboru cen:_x000d_
1. Ceny nelze použít pro kotvičky k uchycení svařovaných sítí pro stříkané betony; tyto kotvičky se oceňují cenami 153 27-11 Kotvičky pro výztuž stříkaného betonu 2. V cenách jsou započteny i náklady na: a) vyčištění vrtu, b) osazení hlavy kotvy, c) veškeré potřebné úpravy kotvy po napnutí. 3. Napnutí tyčových kotev se oceňuje cenami souboru cen 153 81-12 Napnutí tyčových kotev. 4. Zainjektování tyčových kotev se oceňuje cenami souboru cen 28. 60-21 Injektování povrchové s dvojitým obturátorem mikropilot nebo kotev. 5. Množství měrných jednotek se určuje v m délky kotvy. </t>
  </si>
  <si>
    <t>Poznámka k položce:_x000d_
trny 6 m pro lanové panely</t>
  </si>
  <si>
    <t>13021430</t>
  </si>
  <si>
    <t>tyč kotevní celozávitová CKT D 22mm S 670 H</t>
  </si>
  <si>
    <t>2109119481</t>
  </si>
  <si>
    <t>13021440</t>
  </si>
  <si>
    <t>matice pro CKT celozávitovou kotevní tyč D 22mm S 670 H</t>
  </si>
  <si>
    <t>363857531</t>
  </si>
  <si>
    <t>10*3+3 "počet panelů x počet trnů v panelu + 3 ks na okraj"</t>
  </si>
  <si>
    <t>6*3+3 "počet panelů x počet trnů v panelu + 3 ks na okraj"</t>
  </si>
  <si>
    <t>R21420</t>
  </si>
  <si>
    <t>podložka pro CKT celozávitovou kotevní tyč, speciální, se zahnutými rohy, 250 x 250 x 8, pozink</t>
  </si>
  <si>
    <t>-719276314</t>
  </si>
  <si>
    <t>54 "trny na lanových panelech"</t>
  </si>
  <si>
    <t>106 "trny na sítích s vyztužením"</t>
  </si>
  <si>
    <t>13021450</t>
  </si>
  <si>
    <t>spojník pro CKT celozávitovou kotevní tyč D 22mm S 670 H</t>
  </si>
  <si>
    <t>-1630556784</t>
  </si>
  <si>
    <t>54*1 "počet 6 m trnů x počet spojníků na trn"</t>
  </si>
  <si>
    <t>63171295</t>
  </si>
  <si>
    <t>vymezovací rozpěrka 94/35</t>
  </si>
  <si>
    <t>1739020425</t>
  </si>
  <si>
    <t>54*4 "počet trnů 6 m x počet rozpěrek na tyč"</t>
  </si>
  <si>
    <t>106*3 "počet trnů 4 m x počet rozpěrek na tyč"</t>
  </si>
  <si>
    <t>281601111</t>
  </si>
  <si>
    <t xml:space="preserve">Injektování  s jednoduchým obturátorem nebo bez obturátoru vzestupné, tlakem do 0,60 MPa</t>
  </si>
  <si>
    <t>1230232833</t>
  </si>
  <si>
    <t xml:space="preserve">Poznámka k souboru cen:_x000d_
1. Ceny nelze použít pro injektování: a) mikropilot a kotev; toto injektování se oceňuje cenami souboru cen 28. 60-21 Injektování povrchové s dvojitým obturátorem mikropilot nebo kotev, b) aktivovanou maltou; toto injektování se oceňuje cenami souboru cen 28. 60-41 Injektování aktivovanými směsmi, c) vysokotlaké s dvojitým obturátorem; toto injektování se oceňuje cenami souboru cen 282 60-31 Injektování vysokotlaké s dvojitým obturátorem, d) organickými pryskyřicemi neředitelnými vodou; toto injektování se oceňuje cenami souboru cen 282 60-51 Injektování povrchové vysokotlaké pryskyřicemi neředitelnými vodou, e) živicemi za tepla; toto injektování se oceňuje individuálně, f) tryskové; tato injektáž se oceňuje cenami souboru cen 282 61-21 Trysková injektáž vrtů vzestupná. 2. Ceny nelze použít pro vysokotlaké injektování injekční stanicí s automatickou registrací parametrů; toto injektování se oceňuje cenami souboru cen 282 60-31 Injektování vysokotlaké s dvojitým obturátorem. 3. Rozhodující pro volbu ceny podle výšky tlaku je maximální tlak na jednom vrtu. 4. Cena -1129 Příplatek za injektování organickými pryskyřicemi nelze použít pro vodní zkoušky vrtů. </t>
  </si>
  <si>
    <t>Poznámka k položce:_x000d_
injektáže trnů 6 m pro lanové panely</t>
  </si>
  <si>
    <t>324/10 "metráž vrtů/hodinový výkon"</t>
  </si>
  <si>
    <t>58522150</t>
  </si>
  <si>
    <t>cement portlandský směsný CEM II 32,5MPa</t>
  </si>
  <si>
    <t>-868246050</t>
  </si>
  <si>
    <t>((3,14*0,093*0,093)/4)*324*1,22*2 "objem vrtu x metráž vrtů x hm.koeficient x zaplnění puklin v okolí vrtu"</t>
  </si>
  <si>
    <t>R-282791111</t>
  </si>
  <si>
    <t>Injektážní hadice z HDPE, s osazením do předem připraveného injekčního vrtu, vnitřního průměru přes 10 do 25 mm, hladké bez kohoutku</t>
  </si>
  <si>
    <t>1614757967</t>
  </si>
  <si>
    <t xml:space="preserve">Poznámka k souboru cen:_x000d_
1. V cenách jsou započteny i náklady na dodání a montáž gumových manžet a na spojení trubek. 2. V cenách nejsou započteny náklady na stabilizaci trubek ve vrtu injekční zálivkou; tyto stavební práce se oceňují cenami souboru cen 28. 60-11 Injektování. </t>
  </si>
  <si>
    <t>324 "metráž vrtů pro lanové panely"</t>
  </si>
  <si>
    <t>424 "metráž vrtů pro sítě s výztuží"</t>
  </si>
  <si>
    <t>155214211</t>
  </si>
  <si>
    <t>Síťování skalních stěn prováděné horolezeckou technikou montáž ocelového lana pro uchycení sítě průměru do 10 mm</t>
  </si>
  <si>
    <t>-1614110685</t>
  </si>
  <si>
    <t>Poznámka k položce:_x000d_
okrajová lana sítí a panelů (horní a dolní okraj)</t>
  </si>
  <si>
    <t>137*2 "délka úseku x 2 okraje (horní a spodní)"</t>
  </si>
  <si>
    <t>-2013709267</t>
  </si>
  <si>
    <t>Poznámka k položce:_x000d_
započteno ztratné 20 %</t>
  </si>
  <si>
    <t>274*1,2 "Přepočtené koeficientem množství</t>
  </si>
  <si>
    <t>997</t>
  </si>
  <si>
    <t>Přesun sutě</t>
  </si>
  <si>
    <t>997221855</t>
  </si>
  <si>
    <t>Poplatek za uložení stavebního odpadu na skládce (skládkovné) zeminy a kameniva zatříděného do Katalogu odpadů pod kódem 170 504</t>
  </si>
  <si>
    <t>2108139271</t>
  </si>
  <si>
    <t xml:space="preserve">Poznámka k souboru cen:_x000d_
1. Ceny uvedenév souboru cen je doporučeno upravit podle aktuálních cen místně příslušné skládky odpadů. 2. Uložení odpadů neuvedených v souboru cen se oceňuje individuálně. 3. V cenách je započítán poplatek za ukládání odpadu dle zákona 185/2001 Sb. 4. Případné drcení stavebního odpadu lze ocenit cenami souboru cen 997 00-60 Drcení stavebního odpadu z katalogu 800-6 Demolice objektů. </t>
  </si>
  <si>
    <t>Poznámka k položce:_x000d_
recyklační centrum Zavlekov</t>
  </si>
  <si>
    <t xml:space="preserve">Přesun hmot  pro injektování, mikropiloty nebo kotvy</t>
  </si>
  <si>
    <t>-1127441035</t>
  </si>
  <si>
    <t xml:space="preserve">Poznámka k souboru cen:_x000d_
1. Přesunu hmot lze použít bez omezení největší dopravní vzdálenosti. 2. Ceny přesunu hmot - 1011 jsou určeny i pro výplně z kameniva. </t>
  </si>
  <si>
    <t>PSV</t>
  </si>
  <si>
    <t>Práce a dodávky PSV</t>
  </si>
  <si>
    <t>783</t>
  </si>
  <si>
    <t>Dokončovací práce - nátěry</t>
  </si>
  <si>
    <t>783334201</t>
  </si>
  <si>
    <t>Základní antikorozní nátěr zámečnických konstrukcí jednonásobný epoxidový</t>
  </si>
  <si>
    <t>255081863</t>
  </si>
  <si>
    <t>Poznámka k položce:_x000d_
antikorozní nátěry vyčnívajících ocelových prvků - dílenské</t>
  </si>
  <si>
    <t>(3,14*0,022*0,22*0,3)*(106+54) "povrch zhlaví trnu x součet počtu trnů"</t>
  </si>
  <si>
    <t>783337101</t>
  </si>
  <si>
    <t>Krycí nátěr (email) zámečnických konstrukcí jednonásobný epoxidový</t>
  </si>
  <si>
    <t>-1695233364</t>
  </si>
  <si>
    <t>Poznámka k položce:_x000d_
antikorozní nátěry vyčnívajících ocelových prvků</t>
  </si>
  <si>
    <t>(3,14*0,022*0,022*0,2)*(106+54) "povrch vyčnívajícího trnu x součet počtu trnů"</t>
  </si>
  <si>
    <t>(0,25*0,25)*(106+54) "povrch speciální podložky x součet počtu podložek"</t>
  </si>
  <si>
    <t>SO 3.2 - VRN</t>
  </si>
  <si>
    <t xml:space="preserve">    VRN1 - Průzkumné, geodetické a projektové práce</t>
  </si>
  <si>
    <t>VRN1</t>
  </si>
  <si>
    <t>Průzkumné, geodetické a projektové práce</t>
  </si>
  <si>
    <t>013254000</t>
  </si>
  <si>
    <t>Dokumentace skutečného provedení stavby</t>
  </si>
  <si>
    <t>ks</t>
  </si>
  <si>
    <t>1024</t>
  </si>
  <si>
    <t>-397146189</t>
  </si>
  <si>
    <t>Poznámka k položce:_x000d_
Zpráva o provedení opravných prací.</t>
  </si>
  <si>
    <t>%</t>
  </si>
  <si>
    <t>451013422</t>
  </si>
  <si>
    <t>Poznámka k položce:_x000d_
1,5 % ze ZRN</t>
  </si>
  <si>
    <t>1,5*0,01 "Přepočtené koeficientem množství</t>
  </si>
  <si>
    <t>041903000</t>
  </si>
  <si>
    <t>Dozor jiné osoby</t>
  </si>
  <si>
    <t>-1646892240</t>
  </si>
  <si>
    <t>Poznámka k položce:_x000d_
GT dozor zhotovitele, horolezeckým způsobem, vč. dopravy</t>
  </si>
  <si>
    <t>043002000</t>
  </si>
  <si>
    <t>Zkoušky a ostatní měření</t>
  </si>
  <si>
    <t>-16353476</t>
  </si>
  <si>
    <t>Poznámka k položce:_x000d_
0,5 % ze ZRN</t>
  </si>
  <si>
    <t>0,5*0,01 "Přepočtené koeficientem množství</t>
  </si>
  <si>
    <t>062002000</t>
  </si>
  <si>
    <t>Ztížené dopravní podmínky</t>
  </si>
  <si>
    <t>-622793145</t>
  </si>
  <si>
    <t>Poznámka k položce:_x000d_
2 % ze ZRN (přeprava vrtných souprav s agregáty po železnici)</t>
  </si>
  <si>
    <t>2*0,01 "Přepočtené koeficientem množství</t>
  </si>
  <si>
    <t>063002000</t>
  </si>
  <si>
    <t>Práce na těžce přístupných místech (položky osazení kotev tyčových, injektování a antikorozní nátěry)</t>
  </si>
  <si>
    <t>-1583823535</t>
  </si>
  <si>
    <t>Poznámka k položce:_x000d_
1 % ze ZRN</t>
  </si>
  <si>
    <t>1*0,01 "Přepočtené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</si>
</sst>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65420012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skalních zářezů na trati 185 (Horažďovice) a 190 (Mileč)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TO Horažďovice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13. 1. 2020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 s.o., OŘ Plzeň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Jung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ROUND(AG95+AG96+AG97,2)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ROUND(AS95+AS96+AS97,2)</f>
        <v>0</v>
      </c>
      <c r="AT94" s="113">
        <f>ROUND(SUM(AV94:AW94),2)</f>
        <v>0</v>
      </c>
      <c r="AU94" s="114">
        <f>ROUND(AU95+AU96+AU97,5)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ROUND(AZ95+AZ96+AZ97,2)</f>
        <v>0</v>
      </c>
      <c r="BA94" s="113">
        <f>ROUND(BA95+BA96+BA97,2)</f>
        <v>0</v>
      </c>
      <c r="BB94" s="113">
        <f>ROUND(BB95+BB96+BB97,2)</f>
        <v>0</v>
      </c>
      <c r="BC94" s="113">
        <f>ROUND(BC95+BC96+BC97,2)</f>
        <v>0</v>
      </c>
      <c r="BD94" s="115">
        <f>ROUND(BD95+BD96+BD97,2)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1 - Mileč, km 310,175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1 - Mileč, km 310,175 ...'!P125</f>
        <v>0</v>
      </c>
      <c r="AV95" s="127">
        <f>'SO 1 - Mileč, km 310,175 ...'!J33</f>
        <v>0</v>
      </c>
      <c r="AW95" s="127">
        <f>'SO 1 - Mileč, km 310,175 ...'!J34</f>
        <v>0</v>
      </c>
      <c r="AX95" s="127">
        <f>'SO 1 - Mileč, km 310,175 ...'!J35</f>
        <v>0</v>
      </c>
      <c r="AY95" s="127">
        <f>'SO 1 - Mileč, km 310,175 ...'!J36</f>
        <v>0</v>
      </c>
      <c r="AZ95" s="127">
        <f>'SO 1 - Mileč, km 310,175 ...'!F33</f>
        <v>0</v>
      </c>
      <c r="BA95" s="127">
        <f>'SO 1 - Mileč, km 310,175 ...'!F34</f>
        <v>0</v>
      </c>
      <c r="BB95" s="127">
        <f>'SO 1 - Mileč, km 310,175 ...'!F35</f>
        <v>0</v>
      </c>
      <c r="BC95" s="127">
        <f>'SO 1 - Mileč, km 310,175 ...'!F36</f>
        <v>0</v>
      </c>
      <c r="BD95" s="129">
        <f>'SO 1 - Mileč, km 310,175 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2 - Mileč, km 310,175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 2 - Mileč, km 310,175 ...'!P124</f>
        <v>0</v>
      </c>
      <c r="AV96" s="127">
        <f>'SO 2 - Mileč, km 310,175 ...'!J33</f>
        <v>0</v>
      </c>
      <c r="AW96" s="127">
        <f>'SO 2 - Mileč, km 310,175 ...'!J34</f>
        <v>0</v>
      </c>
      <c r="AX96" s="127">
        <f>'SO 2 - Mileč, km 310,175 ...'!J35</f>
        <v>0</v>
      </c>
      <c r="AY96" s="127">
        <f>'SO 2 - Mileč, km 310,175 ...'!J36</f>
        <v>0</v>
      </c>
      <c r="AZ96" s="127">
        <f>'SO 2 - Mileč, km 310,175 ...'!F33</f>
        <v>0</v>
      </c>
      <c r="BA96" s="127">
        <f>'SO 2 - Mileč, km 310,175 ...'!F34</f>
        <v>0</v>
      </c>
      <c r="BB96" s="127">
        <f>'SO 2 - Mileč, km 310,175 ...'!F35</f>
        <v>0</v>
      </c>
      <c r="BC96" s="127">
        <f>'SO 2 - Mileč, km 310,175 ...'!F36</f>
        <v>0</v>
      </c>
      <c r="BD96" s="129">
        <f>'SO 2 - Mileč, km 310,175 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7"/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31">
        <f>ROUND(SUM(AG98:AG99),2)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f>ROUND(SUM(AS98:AS99),2)</f>
        <v>0</v>
      </c>
      <c r="AT97" s="127">
        <f>ROUND(SUM(AV97:AW97),2)</f>
        <v>0</v>
      </c>
      <c r="AU97" s="128">
        <f>ROUND(SUM(AU98:AU99),5)</f>
        <v>0</v>
      </c>
      <c r="AV97" s="127">
        <f>ROUND(AZ97*L29,2)</f>
        <v>0</v>
      </c>
      <c r="AW97" s="127">
        <f>ROUND(BA97*L30,2)</f>
        <v>0</v>
      </c>
      <c r="AX97" s="127">
        <f>ROUND(BB97*L29,2)</f>
        <v>0</v>
      </c>
      <c r="AY97" s="127">
        <f>ROUND(BC97*L30,2)</f>
        <v>0</v>
      </c>
      <c r="AZ97" s="127">
        <f>ROUND(SUM(AZ98:AZ99),2)</f>
        <v>0</v>
      </c>
      <c r="BA97" s="127">
        <f>ROUND(SUM(BA98:BA99),2)</f>
        <v>0</v>
      </c>
      <c r="BB97" s="127">
        <f>ROUND(SUM(BB98:BB99),2)</f>
        <v>0</v>
      </c>
      <c r="BC97" s="127">
        <f>ROUND(SUM(BC98:BC99),2)</f>
        <v>0</v>
      </c>
      <c r="BD97" s="129">
        <f>ROUND(SUM(BD98:BD99),2)</f>
        <v>0</v>
      </c>
      <c r="BE97" s="7"/>
      <c r="BS97" s="130" t="s">
        <v>75</v>
      </c>
      <c r="BT97" s="130" t="s">
        <v>84</v>
      </c>
      <c r="BU97" s="130" t="s">
        <v>77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4" customFormat="1" ht="16.5" customHeight="1">
      <c r="A98" s="118" t="s">
        <v>80</v>
      </c>
      <c r="B98" s="69"/>
      <c r="C98" s="132"/>
      <c r="D98" s="132"/>
      <c r="E98" s="133" t="s">
        <v>93</v>
      </c>
      <c r="F98" s="133"/>
      <c r="G98" s="133"/>
      <c r="H98" s="133"/>
      <c r="I98" s="133"/>
      <c r="J98" s="132"/>
      <c r="K98" s="133" t="s">
        <v>94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'SO 3.1 - Zajištění odřezu...'!J32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95</v>
      </c>
      <c r="AR98" s="71"/>
      <c r="AS98" s="136">
        <v>0</v>
      </c>
      <c r="AT98" s="137">
        <f>ROUND(SUM(AV98:AW98),2)</f>
        <v>0</v>
      </c>
      <c r="AU98" s="138">
        <f>'SO 3.1 - Zajištění odřezu...'!P127</f>
        <v>0</v>
      </c>
      <c r="AV98" s="137">
        <f>'SO 3.1 - Zajištění odřezu...'!J35</f>
        <v>0</v>
      </c>
      <c r="AW98" s="137">
        <f>'SO 3.1 - Zajištění odřezu...'!J36</f>
        <v>0</v>
      </c>
      <c r="AX98" s="137">
        <f>'SO 3.1 - Zajištění odřezu...'!J37</f>
        <v>0</v>
      </c>
      <c r="AY98" s="137">
        <f>'SO 3.1 - Zajištění odřezu...'!J38</f>
        <v>0</v>
      </c>
      <c r="AZ98" s="137">
        <f>'SO 3.1 - Zajištění odřezu...'!F35</f>
        <v>0</v>
      </c>
      <c r="BA98" s="137">
        <f>'SO 3.1 - Zajištění odřezu...'!F36</f>
        <v>0</v>
      </c>
      <c r="BB98" s="137">
        <f>'SO 3.1 - Zajištění odřezu...'!F37</f>
        <v>0</v>
      </c>
      <c r="BC98" s="137">
        <f>'SO 3.1 - Zajištění odřezu...'!F38</f>
        <v>0</v>
      </c>
      <c r="BD98" s="139">
        <f>'SO 3.1 - Zajištění odřezu...'!F39</f>
        <v>0</v>
      </c>
      <c r="BE98" s="4"/>
      <c r="BT98" s="140" t="s">
        <v>86</v>
      </c>
      <c r="BV98" s="140" t="s">
        <v>78</v>
      </c>
      <c r="BW98" s="140" t="s">
        <v>96</v>
      </c>
      <c r="BX98" s="140" t="s">
        <v>92</v>
      </c>
      <c r="CL98" s="140" t="s">
        <v>1</v>
      </c>
    </row>
    <row r="99" s="4" customFormat="1" ht="16.5" customHeight="1">
      <c r="A99" s="118" t="s">
        <v>80</v>
      </c>
      <c r="B99" s="69"/>
      <c r="C99" s="132"/>
      <c r="D99" s="132"/>
      <c r="E99" s="133" t="s">
        <v>97</v>
      </c>
      <c r="F99" s="133"/>
      <c r="G99" s="133"/>
      <c r="H99" s="133"/>
      <c r="I99" s="133"/>
      <c r="J99" s="132"/>
      <c r="K99" s="133" t="s">
        <v>98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'SO 3.2 - VRN'!J32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95</v>
      </c>
      <c r="AR99" s="71"/>
      <c r="AS99" s="141">
        <v>0</v>
      </c>
      <c r="AT99" s="142">
        <f>ROUND(SUM(AV99:AW99),2)</f>
        <v>0</v>
      </c>
      <c r="AU99" s="143">
        <f>'SO 3.2 - VRN'!P122</f>
        <v>0</v>
      </c>
      <c r="AV99" s="142">
        <f>'SO 3.2 - VRN'!J35</f>
        <v>0</v>
      </c>
      <c r="AW99" s="142">
        <f>'SO 3.2 - VRN'!J36</f>
        <v>0</v>
      </c>
      <c r="AX99" s="142">
        <f>'SO 3.2 - VRN'!J37</f>
        <v>0</v>
      </c>
      <c r="AY99" s="142">
        <f>'SO 3.2 - VRN'!J38</f>
        <v>0</v>
      </c>
      <c r="AZ99" s="142">
        <f>'SO 3.2 - VRN'!F35</f>
        <v>0</v>
      </c>
      <c r="BA99" s="142">
        <f>'SO 3.2 - VRN'!F36</f>
        <v>0</v>
      </c>
      <c r="BB99" s="142">
        <f>'SO 3.2 - VRN'!F37</f>
        <v>0</v>
      </c>
      <c r="BC99" s="142">
        <f>'SO 3.2 - VRN'!F38</f>
        <v>0</v>
      </c>
      <c r="BD99" s="144">
        <f>'SO 3.2 - VRN'!F39</f>
        <v>0</v>
      </c>
      <c r="BE99" s="4"/>
      <c r="BT99" s="140" t="s">
        <v>86</v>
      </c>
      <c r="BV99" s="140" t="s">
        <v>78</v>
      </c>
      <c r="BW99" s="140" t="s">
        <v>99</v>
      </c>
      <c r="BX99" s="140" t="s">
        <v>92</v>
      </c>
      <c r="CL99" s="140" t="s">
        <v>1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TiunBoE/0KDaPfhs5aUTrqV7LQtmJBzQDjrlmloTH/qz6TZGBZUFTklq2JxF59lqB7bJiBdMRWqcgQHM7xMVOQ==" hashValue="CSXoeUK5wtFwSPrtak91VhQbykmQjX1IVPQ5U5pN7MOTLmc2DG2gcRXtU1ODXymFSG+cBccKUjKQhvnv+nRQNw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 - Mileč, km 310,175 ...'!C2" display="/"/>
    <hyperlink ref="A96" location="'SO 2 - Mileč, km 310,175 ...'!C2" display="/"/>
    <hyperlink ref="A98" location="'SO 3.1 - Zajištění odřezu...'!C2" display="/"/>
    <hyperlink ref="A99" location="'SO 3.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8"/>
      <c r="J3" s="147"/>
      <c r="K3" s="147"/>
      <c r="L3" s="19"/>
      <c r="AT3" s="16" t="s">
        <v>86</v>
      </c>
    </row>
    <row r="4" s="1" customFormat="1" ht="24.96" customHeight="1">
      <c r="B4" s="19"/>
      <c r="D4" s="149" t="s">
        <v>100</v>
      </c>
      <c r="I4" s="145"/>
      <c r="L4" s="19"/>
      <c r="M4" s="150" t="s">
        <v>10</v>
      </c>
      <c r="AT4" s="16" t="s">
        <v>4</v>
      </c>
    </row>
    <row r="5" s="1" customFormat="1" ht="6.96" customHeight="1">
      <c r="B5" s="19"/>
      <c r="I5" s="145"/>
      <c r="L5" s="19"/>
    </row>
    <row r="6" s="1" customFormat="1" ht="12" customHeight="1">
      <c r="B6" s="19"/>
      <c r="D6" s="151" t="s">
        <v>16</v>
      </c>
      <c r="I6" s="145"/>
      <c r="L6" s="19"/>
    </row>
    <row r="7" s="1" customFormat="1" ht="16.5" customHeight="1">
      <c r="B7" s="19"/>
      <c r="E7" s="152" t="str">
        <f>'Rekapitulace stavby'!K6</f>
        <v>Oprava skalních zářezů na trati 185 (Horažďovice) a 190 (Mileč)</v>
      </c>
      <c r="F7" s="151"/>
      <c r="G7" s="151"/>
      <c r="H7" s="151"/>
      <c r="I7" s="145"/>
      <c r="L7" s="19"/>
    </row>
    <row r="8" s="2" customFormat="1" ht="12" customHeight="1">
      <c r="A8" s="37"/>
      <c r="B8" s="43"/>
      <c r="C8" s="37"/>
      <c r="D8" s="151" t="s">
        <v>101</v>
      </c>
      <c r="E8" s="37"/>
      <c r="F8" s="37"/>
      <c r="G8" s="37"/>
      <c r="H8" s="37"/>
      <c r="I8" s="15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4" t="s">
        <v>102</v>
      </c>
      <c r="F9" s="37"/>
      <c r="G9" s="37"/>
      <c r="H9" s="37"/>
      <c r="I9" s="15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5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51" t="s">
        <v>18</v>
      </c>
      <c r="E11" s="37"/>
      <c r="F11" s="140" t="s">
        <v>1</v>
      </c>
      <c r="G11" s="37"/>
      <c r="H11" s="37"/>
      <c r="I11" s="155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20</v>
      </c>
      <c r="E12" s="37"/>
      <c r="F12" s="140" t="s">
        <v>21</v>
      </c>
      <c r="G12" s="37"/>
      <c r="H12" s="37"/>
      <c r="I12" s="155" t="s">
        <v>22</v>
      </c>
      <c r="J12" s="156" t="str">
        <f>'Rekapitulace stavby'!AN8</f>
        <v>13. 1. 2020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5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51" t="s">
        <v>24</v>
      </c>
      <c r="E14" s="37"/>
      <c r="F14" s="37"/>
      <c r="G14" s="37"/>
      <c r="H14" s="37"/>
      <c r="I14" s="155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55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5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51" t="s">
        <v>28</v>
      </c>
      <c r="E17" s="37"/>
      <c r="F17" s="37"/>
      <c r="G17" s="37"/>
      <c r="H17" s="37"/>
      <c r="I17" s="15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5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5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51" t="s">
        <v>30</v>
      </c>
      <c r="E20" s="37"/>
      <c r="F20" s="37"/>
      <c r="G20" s="37"/>
      <c r="H20" s="37"/>
      <c r="I20" s="155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55" t="s">
        <v>27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5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51" t="s">
        <v>33</v>
      </c>
      <c r="E23" s="37"/>
      <c r="F23" s="37"/>
      <c r="G23" s="37"/>
      <c r="H23" s="37"/>
      <c r="I23" s="155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34</v>
      </c>
      <c r="F24" s="37"/>
      <c r="G24" s="37"/>
      <c r="H24" s="37"/>
      <c r="I24" s="155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5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51" t="s">
        <v>35</v>
      </c>
      <c r="E26" s="37"/>
      <c r="F26" s="37"/>
      <c r="G26" s="37"/>
      <c r="H26" s="37"/>
      <c r="I26" s="15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60"/>
      <c r="J27" s="157"/>
      <c r="K27" s="157"/>
      <c r="L27" s="161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5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62"/>
      <c r="E29" s="162"/>
      <c r="F29" s="162"/>
      <c r="G29" s="162"/>
      <c r="H29" s="162"/>
      <c r="I29" s="163"/>
      <c r="J29" s="162"/>
      <c r="K29" s="16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64" t="s">
        <v>36</v>
      </c>
      <c r="E30" s="37"/>
      <c r="F30" s="37"/>
      <c r="G30" s="37"/>
      <c r="H30" s="37"/>
      <c r="I30" s="153"/>
      <c r="J30" s="165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62"/>
      <c r="E31" s="162"/>
      <c r="F31" s="162"/>
      <c r="G31" s="162"/>
      <c r="H31" s="162"/>
      <c r="I31" s="163"/>
      <c r="J31" s="162"/>
      <c r="K31" s="162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6" t="s">
        <v>38</v>
      </c>
      <c r="G32" s="37"/>
      <c r="H32" s="37"/>
      <c r="I32" s="167" t="s">
        <v>37</v>
      </c>
      <c r="J32" s="166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8" t="s">
        <v>40</v>
      </c>
      <c r="E33" s="151" t="s">
        <v>41</v>
      </c>
      <c r="F33" s="169">
        <f>ROUND((SUM(BE125:BE208)),  2)</f>
        <v>0</v>
      </c>
      <c r="G33" s="37"/>
      <c r="H33" s="37"/>
      <c r="I33" s="170">
        <v>0.20999999999999999</v>
      </c>
      <c r="J33" s="169">
        <f>ROUND(((SUM(BE125:BE208))*I33),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51" t="s">
        <v>42</v>
      </c>
      <c r="F34" s="169">
        <f>ROUND((SUM(BF125:BF208)),  2)</f>
        <v>0</v>
      </c>
      <c r="G34" s="37"/>
      <c r="H34" s="37"/>
      <c r="I34" s="170">
        <v>0.14999999999999999</v>
      </c>
      <c r="J34" s="169">
        <f>ROUND(((SUM(BF125:BF208))*I34),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51" t="s">
        <v>43</v>
      </c>
      <c r="F35" s="169">
        <f>ROUND((SUM(BG125:BG208)),  2)</f>
        <v>0</v>
      </c>
      <c r="G35" s="37"/>
      <c r="H35" s="37"/>
      <c r="I35" s="170">
        <v>0.20999999999999999</v>
      </c>
      <c r="J35" s="16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1" t="s">
        <v>44</v>
      </c>
      <c r="F36" s="169">
        <f>ROUND((SUM(BH125:BH208)),  2)</f>
        <v>0</v>
      </c>
      <c r="G36" s="37"/>
      <c r="H36" s="37"/>
      <c r="I36" s="170">
        <v>0.14999999999999999</v>
      </c>
      <c r="J36" s="16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1" t="s">
        <v>45</v>
      </c>
      <c r="F37" s="169">
        <f>ROUND((SUM(BI125:BI208)),  2)</f>
        <v>0</v>
      </c>
      <c r="G37" s="37"/>
      <c r="H37" s="37"/>
      <c r="I37" s="170">
        <v>0</v>
      </c>
      <c r="J37" s="16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5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71"/>
      <c r="D39" s="172" t="s">
        <v>46</v>
      </c>
      <c r="E39" s="173"/>
      <c r="F39" s="173"/>
      <c r="G39" s="174" t="s">
        <v>47</v>
      </c>
      <c r="H39" s="175" t="s">
        <v>48</v>
      </c>
      <c r="I39" s="176"/>
      <c r="J39" s="177">
        <f>SUM(J30:J37)</f>
        <v>0</v>
      </c>
      <c r="K39" s="178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5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45"/>
      <c r="L41" s="19"/>
    </row>
    <row r="42" s="1" customFormat="1" ht="14.4" customHeight="1">
      <c r="B42" s="19"/>
      <c r="I42" s="145"/>
      <c r="L42" s="19"/>
    </row>
    <row r="43" s="1" customFormat="1" ht="14.4" customHeight="1">
      <c r="B43" s="19"/>
      <c r="I43" s="145"/>
      <c r="L43" s="19"/>
    </row>
    <row r="44" s="1" customFormat="1" ht="14.4" customHeight="1">
      <c r="B44" s="19"/>
      <c r="I44" s="145"/>
      <c r="L44" s="19"/>
    </row>
    <row r="45" s="1" customFormat="1" ht="14.4" customHeight="1">
      <c r="B45" s="19"/>
      <c r="I45" s="145"/>
      <c r="L45" s="19"/>
    </row>
    <row r="46" s="1" customFormat="1" ht="14.4" customHeight="1">
      <c r="B46" s="19"/>
      <c r="I46" s="145"/>
      <c r="L46" s="19"/>
    </row>
    <row r="47" s="1" customFormat="1" ht="14.4" customHeight="1">
      <c r="B47" s="19"/>
      <c r="I47" s="145"/>
      <c r="L47" s="19"/>
    </row>
    <row r="48" s="1" customFormat="1" ht="14.4" customHeight="1">
      <c r="B48" s="19"/>
      <c r="I48" s="145"/>
      <c r="L48" s="19"/>
    </row>
    <row r="49" s="1" customFormat="1" ht="14.4" customHeight="1">
      <c r="B49" s="19"/>
      <c r="I49" s="145"/>
      <c r="L49" s="19"/>
    </row>
    <row r="50" s="2" customFormat="1" ht="14.4" customHeight="1">
      <c r="B50" s="62"/>
      <c r="D50" s="179" t="s">
        <v>49</v>
      </c>
      <c r="E50" s="180"/>
      <c r="F50" s="180"/>
      <c r="G50" s="179" t="s">
        <v>50</v>
      </c>
      <c r="H50" s="180"/>
      <c r="I50" s="181"/>
      <c r="J50" s="180"/>
      <c r="K50" s="180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82" t="s">
        <v>51</v>
      </c>
      <c r="E61" s="183"/>
      <c r="F61" s="184" t="s">
        <v>52</v>
      </c>
      <c r="G61" s="182" t="s">
        <v>51</v>
      </c>
      <c r="H61" s="183"/>
      <c r="I61" s="185"/>
      <c r="J61" s="186" t="s">
        <v>52</v>
      </c>
      <c r="K61" s="18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9" t="s">
        <v>53</v>
      </c>
      <c r="E65" s="187"/>
      <c r="F65" s="187"/>
      <c r="G65" s="179" t="s">
        <v>54</v>
      </c>
      <c r="H65" s="187"/>
      <c r="I65" s="188"/>
      <c r="J65" s="187"/>
      <c r="K65" s="18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82" t="s">
        <v>51</v>
      </c>
      <c r="E76" s="183"/>
      <c r="F76" s="184" t="s">
        <v>52</v>
      </c>
      <c r="G76" s="182" t="s">
        <v>51</v>
      </c>
      <c r="H76" s="183"/>
      <c r="I76" s="185"/>
      <c r="J76" s="186" t="s">
        <v>52</v>
      </c>
      <c r="K76" s="18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1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2"/>
      <c r="C81" s="193"/>
      <c r="D81" s="193"/>
      <c r="E81" s="193"/>
      <c r="F81" s="193"/>
      <c r="G81" s="193"/>
      <c r="H81" s="193"/>
      <c r="I81" s="194"/>
      <c r="J81" s="193"/>
      <c r="K81" s="19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15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5" t="str">
        <f>E7</f>
        <v>Oprava skalních zářezů na trati 185 (Horažďovice) a 190 (Mileč)</v>
      </c>
      <c r="F85" s="31"/>
      <c r="G85" s="31"/>
      <c r="H85" s="31"/>
      <c r="I85" s="15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15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1 - Mileč, km 310,175 - 310,400 vlevo</v>
      </c>
      <c r="F87" s="39"/>
      <c r="G87" s="39"/>
      <c r="H87" s="39"/>
      <c r="I87" s="15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5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TO Horažďovice</v>
      </c>
      <c r="G89" s="39"/>
      <c r="H89" s="39"/>
      <c r="I89" s="155" t="s">
        <v>22</v>
      </c>
      <c r="J89" s="78" t="str">
        <f>IF(J12="","",J12)</f>
        <v>13. 1. 2020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 s.o., OŘ Plzeň</v>
      </c>
      <c r="G91" s="39"/>
      <c r="H91" s="39"/>
      <c r="I91" s="155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55" t="s">
        <v>33</v>
      </c>
      <c r="J92" s="35" t="str">
        <f>E24</f>
        <v>Jung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5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6" t="s">
        <v>104</v>
      </c>
      <c r="D94" s="197"/>
      <c r="E94" s="197"/>
      <c r="F94" s="197"/>
      <c r="G94" s="197"/>
      <c r="H94" s="197"/>
      <c r="I94" s="198"/>
      <c r="J94" s="199" t="s">
        <v>105</v>
      </c>
      <c r="K94" s="19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200" t="s">
        <v>106</v>
      </c>
      <c r="D96" s="39"/>
      <c r="E96" s="39"/>
      <c r="F96" s="39"/>
      <c r="G96" s="39"/>
      <c r="H96" s="39"/>
      <c r="I96" s="153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201"/>
      <c r="C97" s="202"/>
      <c r="D97" s="203" t="s">
        <v>108</v>
      </c>
      <c r="E97" s="204"/>
      <c r="F97" s="204"/>
      <c r="G97" s="204"/>
      <c r="H97" s="204"/>
      <c r="I97" s="205"/>
      <c r="J97" s="206">
        <f>J126</f>
        <v>0</v>
      </c>
      <c r="K97" s="202"/>
      <c r="L97" s="20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8"/>
      <c r="C98" s="132"/>
      <c r="D98" s="209" t="s">
        <v>109</v>
      </c>
      <c r="E98" s="210"/>
      <c r="F98" s="210"/>
      <c r="G98" s="210"/>
      <c r="H98" s="210"/>
      <c r="I98" s="211"/>
      <c r="J98" s="212">
        <f>J127</f>
        <v>0</v>
      </c>
      <c r="K98" s="132"/>
      <c r="L98" s="2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8"/>
      <c r="C99" s="132"/>
      <c r="D99" s="209" t="s">
        <v>110</v>
      </c>
      <c r="E99" s="210"/>
      <c r="F99" s="210"/>
      <c r="G99" s="210"/>
      <c r="H99" s="210"/>
      <c r="I99" s="211"/>
      <c r="J99" s="212">
        <f>J184</f>
        <v>0</v>
      </c>
      <c r="K99" s="132"/>
      <c r="L99" s="21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8"/>
      <c r="C100" s="132"/>
      <c r="D100" s="209" t="s">
        <v>111</v>
      </c>
      <c r="E100" s="210"/>
      <c r="F100" s="210"/>
      <c r="G100" s="210"/>
      <c r="H100" s="210"/>
      <c r="I100" s="211"/>
      <c r="J100" s="212">
        <f>J193</f>
        <v>0</v>
      </c>
      <c r="K100" s="132"/>
      <c r="L100" s="21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1"/>
      <c r="C101" s="202"/>
      <c r="D101" s="203" t="s">
        <v>112</v>
      </c>
      <c r="E101" s="204"/>
      <c r="F101" s="204"/>
      <c r="G101" s="204"/>
      <c r="H101" s="204"/>
      <c r="I101" s="205"/>
      <c r="J101" s="206">
        <f>J196</f>
        <v>0</v>
      </c>
      <c r="K101" s="202"/>
      <c r="L101" s="20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8"/>
      <c r="C102" s="132"/>
      <c r="D102" s="209" t="s">
        <v>113</v>
      </c>
      <c r="E102" s="210"/>
      <c r="F102" s="210"/>
      <c r="G102" s="210"/>
      <c r="H102" s="210"/>
      <c r="I102" s="211"/>
      <c r="J102" s="212">
        <f>J197</f>
        <v>0</v>
      </c>
      <c r="K102" s="132"/>
      <c r="L102" s="2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8"/>
      <c r="C103" s="132"/>
      <c r="D103" s="209" t="s">
        <v>114</v>
      </c>
      <c r="E103" s="210"/>
      <c r="F103" s="210"/>
      <c r="G103" s="210"/>
      <c r="H103" s="210"/>
      <c r="I103" s="211"/>
      <c r="J103" s="212">
        <f>J200</f>
        <v>0</v>
      </c>
      <c r="K103" s="132"/>
      <c r="L103" s="2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8"/>
      <c r="C104" s="132"/>
      <c r="D104" s="209" t="s">
        <v>115</v>
      </c>
      <c r="E104" s="210"/>
      <c r="F104" s="210"/>
      <c r="G104" s="210"/>
      <c r="H104" s="210"/>
      <c r="I104" s="211"/>
      <c r="J104" s="212">
        <f>J203</f>
        <v>0</v>
      </c>
      <c r="K104" s="132"/>
      <c r="L104" s="2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8"/>
      <c r="C105" s="132"/>
      <c r="D105" s="209" t="s">
        <v>116</v>
      </c>
      <c r="E105" s="210"/>
      <c r="F105" s="210"/>
      <c r="G105" s="210"/>
      <c r="H105" s="210"/>
      <c r="I105" s="211"/>
      <c r="J105" s="212">
        <f>J206</f>
        <v>0</v>
      </c>
      <c r="K105" s="132"/>
      <c r="L105" s="2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15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191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194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117</v>
      </c>
      <c r="D112" s="39"/>
      <c r="E112" s="39"/>
      <c r="F112" s="39"/>
      <c r="G112" s="39"/>
      <c r="H112" s="39"/>
      <c r="I112" s="15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5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15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95" t="str">
        <f>E7</f>
        <v>Oprava skalních zářezů na trati 185 (Horažďovice) a 190 (Mileč)</v>
      </c>
      <c r="F115" s="31"/>
      <c r="G115" s="31"/>
      <c r="H115" s="31"/>
      <c r="I115" s="15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101</v>
      </c>
      <c r="D116" s="39"/>
      <c r="E116" s="39"/>
      <c r="F116" s="39"/>
      <c r="G116" s="39"/>
      <c r="H116" s="39"/>
      <c r="I116" s="15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1 - Mileč, km 310,175 - 310,400 vlevo</v>
      </c>
      <c r="F117" s="39"/>
      <c r="G117" s="39"/>
      <c r="H117" s="39"/>
      <c r="I117" s="15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5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TO Horažďovice</v>
      </c>
      <c r="G119" s="39"/>
      <c r="H119" s="39"/>
      <c r="I119" s="155" t="s">
        <v>22</v>
      </c>
      <c r="J119" s="78" t="str">
        <f>IF(J12="","",J12)</f>
        <v>13. 1. 2020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5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Správa železnic s.o., OŘ Plzeň</v>
      </c>
      <c r="G121" s="39"/>
      <c r="H121" s="39"/>
      <c r="I121" s="155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155" t="s">
        <v>33</v>
      </c>
      <c r="J122" s="35" t="str">
        <f>E24</f>
        <v>Jung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5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214"/>
      <c r="B124" s="215"/>
      <c r="C124" s="216" t="s">
        <v>118</v>
      </c>
      <c r="D124" s="217" t="s">
        <v>61</v>
      </c>
      <c r="E124" s="217" t="s">
        <v>57</v>
      </c>
      <c r="F124" s="217" t="s">
        <v>58</v>
      </c>
      <c r="G124" s="217" t="s">
        <v>119</v>
      </c>
      <c r="H124" s="217" t="s">
        <v>120</v>
      </c>
      <c r="I124" s="218" t="s">
        <v>121</v>
      </c>
      <c r="J124" s="219" t="s">
        <v>105</v>
      </c>
      <c r="K124" s="220" t="s">
        <v>122</v>
      </c>
      <c r="L124" s="221"/>
      <c r="M124" s="99" t="s">
        <v>1</v>
      </c>
      <c r="N124" s="100" t="s">
        <v>40</v>
      </c>
      <c r="O124" s="100" t="s">
        <v>123</v>
      </c>
      <c r="P124" s="100" t="s">
        <v>124</v>
      </c>
      <c r="Q124" s="100" t="s">
        <v>125</v>
      </c>
      <c r="R124" s="100" t="s">
        <v>126</v>
      </c>
      <c r="S124" s="100" t="s">
        <v>127</v>
      </c>
      <c r="T124" s="101" t="s">
        <v>128</v>
      </c>
      <c r="U124" s="214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/>
    </row>
    <row r="125" s="2" customFormat="1" ht="22.8" customHeight="1">
      <c r="A125" s="37"/>
      <c r="B125" s="38"/>
      <c r="C125" s="106" t="s">
        <v>129</v>
      </c>
      <c r="D125" s="39"/>
      <c r="E125" s="39"/>
      <c r="F125" s="39"/>
      <c r="G125" s="39"/>
      <c r="H125" s="39"/>
      <c r="I125" s="153"/>
      <c r="J125" s="222">
        <f>BK125</f>
        <v>0</v>
      </c>
      <c r="K125" s="39"/>
      <c r="L125" s="43"/>
      <c r="M125" s="102"/>
      <c r="N125" s="223"/>
      <c r="O125" s="103"/>
      <c r="P125" s="224">
        <f>P126+P196</f>
        <v>0</v>
      </c>
      <c r="Q125" s="103"/>
      <c r="R125" s="224">
        <f>R126+R196</f>
        <v>0</v>
      </c>
      <c r="S125" s="103"/>
      <c r="T125" s="225">
        <f>T126+T196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107</v>
      </c>
      <c r="BK125" s="226">
        <f>BK126+BK196</f>
        <v>0</v>
      </c>
    </row>
    <row r="126" s="12" customFormat="1" ht="25.92" customHeight="1">
      <c r="A126" s="12"/>
      <c r="B126" s="227"/>
      <c r="C126" s="228"/>
      <c r="D126" s="229" t="s">
        <v>75</v>
      </c>
      <c r="E126" s="230" t="s">
        <v>130</v>
      </c>
      <c r="F126" s="230" t="s">
        <v>131</v>
      </c>
      <c r="G126" s="228"/>
      <c r="H126" s="228"/>
      <c r="I126" s="231"/>
      <c r="J126" s="232">
        <f>BK126</f>
        <v>0</v>
      </c>
      <c r="K126" s="228"/>
      <c r="L126" s="233"/>
      <c r="M126" s="234"/>
      <c r="N126" s="235"/>
      <c r="O126" s="235"/>
      <c r="P126" s="236">
        <f>P127+P184+P193</f>
        <v>0</v>
      </c>
      <c r="Q126" s="235"/>
      <c r="R126" s="236">
        <f>R127+R184+R193</f>
        <v>0</v>
      </c>
      <c r="S126" s="235"/>
      <c r="T126" s="237">
        <f>T127+T184+T193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8" t="s">
        <v>84</v>
      </c>
      <c r="AT126" s="239" t="s">
        <v>75</v>
      </c>
      <c r="AU126" s="239" t="s">
        <v>76</v>
      </c>
      <c r="AY126" s="238" t="s">
        <v>132</v>
      </c>
      <c r="BK126" s="240">
        <f>BK127+BK184+BK193</f>
        <v>0</v>
      </c>
    </row>
    <row r="127" s="12" customFormat="1" ht="22.8" customHeight="1">
      <c r="A127" s="12"/>
      <c r="B127" s="227"/>
      <c r="C127" s="228"/>
      <c r="D127" s="229" t="s">
        <v>75</v>
      </c>
      <c r="E127" s="241" t="s">
        <v>84</v>
      </c>
      <c r="F127" s="241" t="s">
        <v>133</v>
      </c>
      <c r="G127" s="228"/>
      <c r="H127" s="228"/>
      <c r="I127" s="231"/>
      <c r="J127" s="242">
        <f>BK127</f>
        <v>0</v>
      </c>
      <c r="K127" s="228"/>
      <c r="L127" s="233"/>
      <c r="M127" s="234"/>
      <c r="N127" s="235"/>
      <c r="O127" s="235"/>
      <c r="P127" s="236">
        <f>SUM(P128:P183)</f>
        <v>0</v>
      </c>
      <c r="Q127" s="235"/>
      <c r="R127" s="236">
        <f>SUM(R128:R183)</f>
        <v>0</v>
      </c>
      <c r="S127" s="235"/>
      <c r="T127" s="237">
        <f>SUM(T128:T183)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8" t="s">
        <v>84</v>
      </c>
      <c r="AT127" s="239" t="s">
        <v>75</v>
      </c>
      <c r="AU127" s="239" t="s">
        <v>84</v>
      </c>
      <c r="AY127" s="238" t="s">
        <v>132</v>
      </c>
      <c r="BK127" s="240">
        <f>SUM(BK128:BK183)</f>
        <v>0</v>
      </c>
    </row>
    <row r="128" s="2" customFormat="1" ht="16.5" customHeight="1">
      <c r="A128" s="37"/>
      <c r="B128" s="38"/>
      <c r="C128" s="243" t="s">
        <v>84</v>
      </c>
      <c r="D128" s="243" t="s">
        <v>134</v>
      </c>
      <c r="E128" s="244" t="s">
        <v>135</v>
      </c>
      <c r="F128" s="245" t="s">
        <v>136</v>
      </c>
      <c r="G128" s="246" t="s">
        <v>137</v>
      </c>
      <c r="H128" s="247">
        <v>25.649999999999999</v>
      </c>
      <c r="I128" s="248"/>
      <c r="J128" s="249">
        <f>ROUND(I128*H128,2)</f>
        <v>0</v>
      </c>
      <c r="K128" s="250"/>
      <c r="L128" s="43"/>
      <c r="M128" s="251" t="s">
        <v>1</v>
      </c>
      <c r="N128" s="252" t="s">
        <v>41</v>
      </c>
      <c r="O128" s="90"/>
      <c r="P128" s="253">
        <f>O128*H128</f>
        <v>0</v>
      </c>
      <c r="Q128" s="253">
        <v>0</v>
      </c>
      <c r="R128" s="253">
        <f>Q128*H128</f>
        <v>0</v>
      </c>
      <c r="S128" s="253">
        <v>0</v>
      </c>
      <c r="T128" s="25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55" t="s">
        <v>138</v>
      </c>
      <c r="AT128" s="255" t="s">
        <v>134</v>
      </c>
      <c r="AU128" s="255" t="s">
        <v>86</v>
      </c>
      <c r="AY128" s="16" t="s">
        <v>132</v>
      </c>
      <c r="BE128" s="256">
        <f>IF(N128="základní",J128,0)</f>
        <v>0</v>
      </c>
      <c r="BF128" s="256">
        <f>IF(N128="snížená",J128,0)</f>
        <v>0</v>
      </c>
      <c r="BG128" s="256">
        <f>IF(N128="zákl. přenesená",J128,0)</f>
        <v>0</v>
      </c>
      <c r="BH128" s="256">
        <f>IF(N128="sníž. přenesená",J128,0)</f>
        <v>0</v>
      </c>
      <c r="BI128" s="256">
        <f>IF(N128="nulová",J128,0)</f>
        <v>0</v>
      </c>
      <c r="BJ128" s="16" t="s">
        <v>84</v>
      </c>
      <c r="BK128" s="256">
        <f>ROUND(I128*H128,2)</f>
        <v>0</v>
      </c>
      <c r="BL128" s="16" t="s">
        <v>138</v>
      </c>
      <c r="BM128" s="255" t="s">
        <v>86</v>
      </c>
    </row>
    <row r="129" s="2" customFormat="1">
      <c r="A129" s="37"/>
      <c r="B129" s="38"/>
      <c r="C129" s="39"/>
      <c r="D129" s="257" t="s">
        <v>139</v>
      </c>
      <c r="E129" s="39"/>
      <c r="F129" s="258" t="s">
        <v>136</v>
      </c>
      <c r="G129" s="39"/>
      <c r="H129" s="39"/>
      <c r="I129" s="153"/>
      <c r="J129" s="39"/>
      <c r="K129" s="39"/>
      <c r="L129" s="43"/>
      <c r="M129" s="259"/>
      <c r="N129" s="260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139</v>
      </c>
      <c r="AU129" s="16" t="s">
        <v>86</v>
      </c>
    </row>
    <row r="130" s="2" customFormat="1" ht="16.5" customHeight="1">
      <c r="A130" s="37"/>
      <c r="B130" s="38"/>
      <c r="C130" s="243" t="s">
        <v>140</v>
      </c>
      <c r="D130" s="243" t="s">
        <v>134</v>
      </c>
      <c r="E130" s="244" t="s">
        <v>141</v>
      </c>
      <c r="F130" s="245" t="s">
        <v>142</v>
      </c>
      <c r="G130" s="246" t="s">
        <v>137</v>
      </c>
      <c r="H130" s="247">
        <v>100</v>
      </c>
      <c r="I130" s="248"/>
      <c r="J130" s="249">
        <f>ROUND(I130*H130,2)</f>
        <v>0</v>
      </c>
      <c r="K130" s="250"/>
      <c r="L130" s="43"/>
      <c r="M130" s="251" t="s">
        <v>1</v>
      </c>
      <c r="N130" s="252" t="s">
        <v>41</v>
      </c>
      <c r="O130" s="90"/>
      <c r="P130" s="253">
        <f>O130*H130</f>
        <v>0</v>
      </c>
      <c r="Q130" s="253">
        <v>0</v>
      </c>
      <c r="R130" s="253">
        <f>Q130*H130</f>
        <v>0</v>
      </c>
      <c r="S130" s="253">
        <v>0</v>
      </c>
      <c r="T130" s="25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55" t="s">
        <v>138</v>
      </c>
      <c r="AT130" s="255" t="s">
        <v>134</v>
      </c>
      <c r="AU130" s="255" t="s">
        <v>86</v>
      </c>
      <c r="AY130" s="16" t="s">
        <v>132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6" t="s">
        <v>84</v>
      </c>
      <c r="BK130" s="256">
        <f>ROUND(I130*H130,2)</f>
        <v>0</v>
      </c>
      <c r="BL130" s="16" t="s">
        <v>138</v>
      </c>
      <c r="BM130" s="255" t="s">
        <v>138</v>
      </c>
    </row>
    <row r="131" s="2" customFormat="1">
      <c r="A131" s="37"/>
      <c r="B131" s="38"/>
      <c r="C131" s="39"/>
      <c r="D131" s="257" t="s">
        <v>139</v>
      </c>
      <c r="E131" s="39"/>
      <c r="F131" s="258" t="s">
        <v>142</v>
      </c>
      <c r="G131" s="39"/>
      <c r="H131" s="39"/>
      <c r="I131" s="153"/>
      <c r="J131" s="39"/>
      <c r="K131" s="39"/>
      <c r="L131" s="43"/>
      <c r="M131" s="259"/>
      <c r="N131" s="26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139</v>
      </c>
      <c r="AU131" s="16" t="s">
        <v>86</v>
      </c>
    </row>
    <row r="132" s="2" customFormat="1" ht="21.75" customHeight="1">
      <c r="A132" s="37"/>
      <c r="B132" s="38"/>
      <c r="C132" s="243" t="s">
        <v>86</v>
      </c>
      <c r="D132" s="243" t="s">
        <v>134</v>
      </c>
      <c r="E132" s="244" t="s">
        <v>143</v>
      </c>
      <c r="F132" s="245" t="s">
        <v>144</v>
      </c>
      <c r="G132" s="246" t="s">
        <v>145</v>
      </c>
      <c r="H132" s="247">
        <v>1710</v>
      </c>
      <c r="I132" s="248"/>
      <c r="J132" s="249">
        <f>ROUND(I132*H132,2)</f>
        <v>0</v>
      </c>
      <c r="K132" s="250"/>
      <c r="L132" s="43"/>
      <c r="M132" s="251" t="s">
        <v>1</v>
      </c>
      <c r="N132" s="252" t="s">
        <v>41</v>
      </c>
      <c r="O132" s="90"/>
      <c r="P132" s="253">
        <f>O132*H132</f>
        <v>0</v>
      </c>
      <c r="Q132" s="253">
        <v>0</v>
      </c>
      <c r="R132" s="253">
        <f>Q132*H132</f>
        <v>0</v>
      </c>
      <c r="S132" s="253">
        <v>0</v>
      </c>
      <c r="T132" s="25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55" t="s">
        <v>138</v>
      </c>
      <c r="AT132" s="255" t="s">
        <v>134</v>
      </c>
      <c r="AU132" s="255" t="s">
        <v>86</v>
      </c>
      <c r="AY132" s="16" t="s">
        <v>132</v>
      </c>
      <c r="BE132" s="256">
        <f>IF(N132="základní",J132,0)</f>
        <v>0</v>
      </c>
      <c r="BF132" s="256">
        <f>IF(N132="snížená",J132,0)</f>
        <v>0</v>
      </c>
      <c r="BG132" s="256">
        <f>IF(N132="zákl. přenesená",J132,0)</f>
        <v>0</v>
      </c>
      <c r="BH132" s="256">
        <f>IF(N132="sníž. přenesená",J132,0)</f>
        <v>0</v>
      </c>
      <c r="BI132" s="256">
        <f>IF(N132="nulová",J132,0)</f>
        <v>0</v>
      </c>
      <c r="BJ132" s="16" t="s">
        <v>84</v>
      </c>
      <c r="BK132" s="256">
        <f>ROUND(I132*H132,2)</f>
        <v>0</v>
      </c>
      <c r="BL132" s="16" t="s">
        <v>138</v>
      </c>
      <c r="BM132" s="255" t="s">
        <v>146</v>
      </c>
    </row>
    <row r="133" s="2" customFormat="1">
      <c r="A133" s="37"/>
      <c r="B133" s="38"/>
      <c r="C133" s="39"/>
      <c r="D133" s="257" t="s">
        <v>139</v>
      </c>
      <c r="E133" s="39"/>
      <c r="F133" s="258" t="s">
        <v>144</v>
      </c>
      <c r="G133" s="39"/>
      <c r="H133" s="39"/>
      <c r="I133" s="153"/>
      <c r="J133" s="39"/>
      <c r="K133" s="39"/>
      <c r="L133" s="43"/>
      <c r="M133" s="259"/>
      <c r="N133" s="260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139</v>
      </c>
      <c r="AU133" s="16" t="s">
        <v>86</v>
      </c>
    </row>
    <row r="134" s="2" customFormat="1" ht="16.5" customHeight="1">
      <c r="A134" s="37"/>
      <c r="B134" s="38"/>
      <c r="C134" s="243" t="s">
        <v>147</v>
      </c>
      <c r="D134" s="243" t="s">
        <v>134</v>
      </c>
      <c r="E134" s="244" t="s">
        <v>148</v>
      </c>
      <c r="F134" s="245" t="s">
        <v>149</v>
      </c>
      <c r="G134" s="246" t="s">
        <v>137</v>
      </c>
      <c r="H134" s="247">
        <v>691</v>
      </c>
      <c r="I134" s="248"/>
      <c r="J134" s="249">
        <f>ROUND(I134*H134,2)</f>
        <v>0</v>
      </c>
      <c r="K134" s="250"/>
      <c r="L134" s="43"/>
      <c r="M134" s="251" t="s">
        <v>1</v>
      </c>
      <c r="N134" s="252" t="s">
        <v>41</v>
      </c>
      <c r="O134" s="90"/>
      <c r="P134" s="253">
        <f>O134*H134</f>
        <v>0</v>
      </c>
      <c r="Q134" s="253">
        <v>0</v>
      </c>
      <c r="R134" s="253">
        <f>Q134*H134</f>
        <v>0</v>
      </c>
      <c r="S134" s="253">
        <v>0</v>
      </c>
      <c r="T134" s="25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55" t="s">
        <v>138</v>
      </c>
      <c r="AT134" s="255" t="s">
        <v>134</v>
      </c>
      <c r="AU134" s="255" t="s">
        <v>86</v>
      </c>
      <c r="AY134" s="16" t="s">
        <v>132</v>
      </c>
      <c r="BE134" s="256">
        <f>IF(N134="základní",J134,0)</f>
        <v>0</v>
      </c>
      <c r="BF134" s="256">
        <f>IF(N134="snížená",J134,0)</f>
        <v>0</v>
      </c>
      <c r="BG134" s="256">
        <f>IF(N134="zákl. přenesená",J134,0)</f>
        <v>0</v>
      </c>
      <c r="BH134" s="256">
        <f>IF(N134="sníž. přenesená",J134,0)</f>
        <v>0</v>
      </c>
      <c r="BI134" s="256">
        <f>IF(N134="nulová",J134,0)</f>
        <v>0</v>
      </c>
      <c r="BJ134" s="16" t="s">
        <v>84</v>
      </c>
      <c r="BK134" s="256">
        <f>ROUND(I134*H134,2)</f>
        <v>0</v>
      </c>
      <c r="BL134" s="16" t="s">
        <v>138</v>
      </c>
      <c r="BM134" s="255" t="s">
        <v>150</v>
      </c>
    </row>
    <row r="135" s="2" customFormat="1">
      <c r="A135" s="37"/>
      <c r="B135" s="38"/>
      <c r="C135" s="39"/>
      <c r="D135" s="257" t="s">
        <v>139</v>
      </c>
      <c r="E135" s="39"/>
      <c r="F135" s="258" t="s">
        <v>149</v>
      </c>
      <c r="G135" s="39"/>
      <c r="H135" s="39"/>
      <c r="I135" s="153"/>
      <c r="J135" s="39"/>
      <c r="K135" s="39"/>
      <c r="L135" s="43"/>
      <c r="M135" s="259"/>
      <c r="N135" s="26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139</v>
      </c>
      <c r="AU135" s="16" t="s">
        <v>86</v>
      </c>
    </row>
    <row r="136" s="2" customFormat="1" ht="16.5" customHeight="1">
      <c r="A136" s="37"/>
      <c r="B136" s="38"/>
      <c r="C136" s="243" t="s">
        <v>150</v>
      </c>
      <c r="D136" s="243" t="s">
        <v>134</v>
      </c>
      <c r="E136" s="244" t="s">
        <v>151</v>
      </c>
      <c r="F136" s="245" t="s">
        <v>152</v>
      </c>
      <c r="G136" s="246" t="s">
        <v>137</v>
      </c>
      <c r="H136" s="247">
        <v>23</v>
      </c>
      <c r="I136" s="248"/>
      <c r="J136" s="249">
        <f>ROUND(I136*H136,2)</f>
        <v>0</v>
      </c>
      <c r="K136" s="250"/>
      <c r="L136" s="43"/>
      <c r="M136" s="251" t="s">
        <v>1</v>
      </c>
      <c r="N136" s="252" t="s">
        <v>41</v>
      </c>
      <c r="O136" s="90"/>
      <c r="P136" s="253">
        <f>O136*H136</f>
        <v>0</v>
      </c>
      <c r="Q136" s="253">
        <v>0</v>
      </c>
      <c r="R136" s="253">
        <f>Q136*H136</f>
        <v>0</v>
      </c>
      <c r="S136" s="253">
        <v>0</v>
      </c>
      <c r="T136" s="25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55" t="s">
        <v>138</v>
      </c>
      <c r="AT136" s="255" t="s">
        <v>134</v>
      </c>
      <c r="AU136" s="255" t="s">
        <v>86</v>
      </c>
      <c r="AY136" s="16" t="s">
        <v>132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6" t="s">
        <v>84</v>
      </c>
      <c r="BK136" s="256">
        <f>ROUND(I136*H136,2)</f>
        <v>0</v>
      </c>
      <c r="BL136" s="16" t="s">
        <v>138</v>
      </c>
      <c r="BM136" s="255" t="s">
        <v>153</v>
      </c>
    </row>
    <row r="137" s="2" customFormat="1">
      <c r="A137" s="37"/>
      <c r="B137" s="38"/>
      <c r="C137" s="39"/>
      <c r="D137" s="257" t="s">
        <v>139</v>
      </c>
      <c r="E137" s="39"/>
      <c r="F137" s="258" t="s">
        <v>152</v>
      </c>
      <c r="G137" s="39"/>
      <c r="H137" s="39"/>
      <c r="I137" s="153"/>
      <c r="J137" s="39"/>
      <c r="K137" s="39"/>
      <c r="L137" s="43"/>
      <c r="M137" s="259"/>
      <c r="N137" s="260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139</v>
      </c>
      <c r="AU137" s="16" t="s">
        <v>86</v>
      </c>
    </row>
    <row r="138" s="2" customFormat="1" ht="16.5" customHeight="1">
      <c r="A138" s="37"/>
      <c r="B138" s="38"/>
      <c r="C138" s="243" t="s">
        <v>154</v>
      </c>
      <c r="D138" s="243" t="s">
        <v>134</v>
      </c>
      <c r="E138" s="244" t="s">
        <v>155</v>
      </c>
      <c r="F138" s="245" t="s">
        <v>156</v>
      </c>
      <c r="G138" s="246" t="s">
        <v>157</v>
      </c>
      <c r="H138" s="247">
        <v>700</v>
      </c>
      <c r="I138" s="248"/>
      <c r="J138" s="249">
        <f>ROUND(I138*H138,2)</f>
        <v>0</v>
      </c>
      <c r="K138" s="250"/>
      <c r="L138" s="43"/>
      <c r="M138" s="251" t="s">
        <v>1</v>
      </c>
      <c r="N138" s="252" t="s">
        <v>41</v>
      </c>
      <c r="O138" s="90"/>
      <c r="P138" s="253">
        <f>O138*H138</f>
        <v>0</v>
      </c>
      <c r="Q138" s="253">
        <v>0</v>
      </c>
      <c r="R138" s="253">
        <f>Q138*H138</f>
        <v>0</v>
      </c>
      <c r="S138" s="253">
        <v>0</v>
      </c>
      <c r="T138" s="25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5" t="s">
        <v>138</v>
      </c>
      <c r="AT138" s="255" t="s">
        <v>134</v>
      </c>
      <c r="AU138" s="255" t="s">
        <v>86</v>
      </c>
      <c r="AY138" s="16" t="s">
        <v>132</v>
      </c>
      <c r="BE138" s="256">
        <f>IF(N138="základní",J138,0)</f>
        <v>0</v>
      </c>
      <c r="BF138" s="256">
        <f>IF(N138="snížená",J138,0)</f>
        <v>0</v>
      </c>
      <c r="BG138" s="256">
        <f>IF(N138="zákl. přenesená",J138,0)</f>
        <v>0</v>
      </c>
      <c r="BH138" s="256">
        <f>IF(N138="sníž. přenesená",J138,0)</f>
        <v>0</v>
      </c>
      <c r="BI138" s="256">
        <f>IF(N138="nulová",J138,0)</f>
        <v>0</v>
      </c>
      <c r="BJ138" s="16" t="s">
        <v>84</v>
      </c>
      <c r="BK138" s="256">
        <f>ROUND(I138*H138,2)</f>
        <v>0</v>
      </c>
      <c r="BL138" s="16" t="s">
        <v>138</v>
      </c>
      <c r="BM138" s="255" t="s">
        <v>158</v>
      </c>
    </row>
    <row r="139" s="2" customFormat="1">
      <c r="A139" s="37"/>
      <c r="B139" s="38"/>
      <c r="C139" s="39"/>
      <c r="D139" s="257" t="s">
        <v>139</v>
      </c>
      <c r="E139" s="39"/>
      <c r="F139" s="258" t="s">
        <v>156</v>
      </c>
      <c r="G139" s="39"/>
      <c r="H139" s="39"/>
      <c r="I139" s="153"/>
      <c r="J139" s="39"/>
      <c r="K139" s="39"/>
      <c r="L139" s="43"/>
      <c r="M139" s="259"/>
      <c r="N139" s="26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139</v>
      </c>
      <c r="AU139" s="16" t="s">
        <v>86</v>
      </c>
    </row>
    <row r="140" s="2" customFormat="1" ht="16.5" customHeight="1">
      <c r="A140" s="37"/>
      <c r="B140" s="38"/>
      <c r="C140" s="243" t="s">
        <v>159</v>
      </c>
      <c r="D140" s="243" t="s">
        <v>134</v>
      </c>
      <c r="E140" s="244" t="s">
        <v>160</v>
      </c>
      <c r="F140" s="245" t="s">
        <v>161</v>
      </c>
      <c r="G140" s="246" t="s">
        <v>157</v>
      </c>
      <c r="H140" s="247">
        <v>600</v>
      </c>
      <c r="I140" s="248"/>
      <c r="J140" s="249">
        <f>ROUND(I140*H140,2)</f>
        <v>0</v>
      </c>
      <c r="K140" s="250"/>
      <c r="L140" s="43"/>
      <c r="M140" s="251" t="s">
        <v>1</v>
      </c>
      <c r="N140" s="252" t="s">
        <v>41</v>
      </c>
      <c r="O140" s="90"/>
      <c r="P140" s="253">
        <f>O140*H140</f>
        <v>0</v>
      </c>
      <c r="Q140" s="253">
        <v>0</v>
      </c>
      <c r="R140" s="253">
        <f>Q140*H140</f>
        <v>0</v>
      </c>
      <c r="S140" s="253">
        <v>0</v>
      </c>
      <c r="T140" s="25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5" t="s">
        <v>138</v>
      </c>
      <c r="AT140" s="255" t="s">
        <v>134</v>
      </c>
      <c r="AU140" s="255" t="s">
        <v>86</v>
      </c>
      <c r="AY140" s="16" t="s">
        <v>132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6" t="s">
        <v>84</v>
      </c>
      <c r="BK140" s="256">
        <f>ROUND(I140*H140,2)</f>
        <v>0</v>
      </c>
      <c r="BL140" s="16" t="s">
        <v>138</v>
      </c>
      <c r="BM140" s="255" t="s">
        <v>162</v>
      </c>
    </row>
    <row r="141" s="2" customFormat="1">
      <c r="A141" s="37"/>
      <c r="B141" s="38"/>
      <c r="C141" s="39"/>
      <c r="D141" s="257" t="s">
        <v>139</v>
      </c>
      <c r="E141" s="39"/>
      <c r="F141" s="258" t="s">
        <v>161</v>
      </c>
      <c r="G141" s="39"/>
      <c r="H141" s="39"/>
      <c r="I141" s="153"/>
      <c r="J141" s="39"/>
      <c r="K141" s="39"/>
      <c r="L141" s="43"/>
      <c r="M141" s="259"/>
      <c r="N141" s="260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139</v>
      </c>
      <c r="AU141" s="16" t="s">
        <v>86</v>
      </c>
    </row>
    <row r="142" s="2" customFormat="1" ht="16.5" customHeight="1">
      <c r="A142" s="37"/>
      <c r="B142" s="38"/>
      <c r="C142" s="243" t="s">
        <v>163</v>
      </c>
      <c r="D142" s="243" t="s">
        <v>134</v>
      </c>
      <c r="E142" s="244" t="s">
        <v>164</v>
      </c>
      <c r="F142" s="245" t="s">
        <v>165</v>
      </c>
      <c r="G142" s="246" t="s">
        <v>145</v>
      </c>
      <c r="H142" s="247">
        <v>5025</v>
      </c>
      <c r="I142" s="248"/>
      <c r="J142" s="249">
        <f>ROUND(I142*H142,2)</f>
        <v>0</v>
      </c>
      <c r="K142" s="250"/>
      <c r="L142" s="43"/>
      <c r="M142" s="251" t="s">
        <v>1</v>
      </c>
      <c r="N142" s="252" t="s">
        <v>41</v>
      </c>
      <c r="O142" s="90"/>
      <c r="P142" s="253">
        <f>O142*H142</f>
        <v>0</v>
      </c>
      <c r="Q142" s="253">
        <v>0</v>
      </c>
      <c r="R142" s="253">
        <f>Q142*H142</f>
        <v>0</v>
      </c>
      <c r="S142" s="253">
        <v>0</v>
      </c>
      <c r="T142" s="25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5" t="s">
        <v>138</v>
      </c>
      <c r="AT142" s="255" t="s">
        <v>134</v>
      </c>
      <c r="AU142" s="255" t="s">
        <v>86</v>
      </c>
      <c r="AY142" s="16" t="s">
        <v>132</v>
      </c>
      <c r="BE142" s="256">
        <f>IF(N142="základní",J142,0)</f>
        <v>0</v>
      </c>
      <c r="BF142" s="256">
        <f>IF(N142="snížená",J142,0)</f>
        <v>0</v>
      </c>
      <c r="BG142" s="256">
        <f>IF(N142="zákl. přenesená",J142,0)</f>
        <v>0</v>
      </c>
      <c r="BH142" s="256">
        <f>IF(N142="sníž. přenesená",J142,0)</f>
        <v>0</v>
      </c>
      <c r="BI142" s="256">
        <f>IF(N142="nulová",J142,0)</f>
        <v>0</v>
      </c>
      <c r="BJ142" s="16" t="s">
        <v>84</v>
      </c>
      <c r="BK142" s="256">
        <f>ROUND(I142*H142,2)</f>
        <v>0</v>
      </c>
      <c r="BL142" s="16" t="s">
        <v>138</v>
      </c>
      <c r="BM142" s="255" t="s">
        <v>140</v>
      </c>
    </row>
    <row r="143" s="2" customFormat="1">
      <c r="A143" s="37"/>
      <c r="B143" s="38"/>
      <c r="C143" s="39"/>
      <c r="D143" s="257" t="s">
        <v>139</v>
      </c>
      <c r="E143" s="39"/>
      <c r="F143" s="258" t="s">
        <v>165</v>
      </c>
      <c r="G143" s="39"/>
      <c r="H143" s="39"/>
      <c r="I143" s="153"/>
      <c r="J143" s="39"/>
      <c r="K143" s="39"/>
      <c r="L143" s="43"/>
      <c r="M143" s="259"/>
      <c r="N143" s="26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139</v>
      </c>
      <c r="AU143" s="16" t="s">
        <v>86</v>
      </c>
    </row>
    <row r="144" s="2" customFormat="1" ht="16.5" customHeight="1">
      <c r="A144" s="37"/>
      <c r="B144" s="38"/>
      <c r="C144" s="261" t="s">
        <v>166</v>
      </c>
      <c r="D144" s="261" t="s">
        <v>167</v>
      </c>
      <c r="E144" s="262" t="s">
        <v>168</v>
      </c>
      <c r="F144" s="263" t="s">
        <v>169</v>
      </c>
      <c r="G144" s="264" t="s">
        <v>145</v>
      </c>
      <c r="H144" s="265">
        <v>6030</v>
      </c>
      <c r="I144" s="266"/>
      <c r="J144" s="267">
        <f>ROUND(I144*H144,2)</f>
        <v>0</v>
      </c>
      <c r="K144" s="268"/>
      <c r="L144" s="269"/>
      <c r="M144" s="270" t="s">
        <v>1</v>
      </c>
      <c r="N144" s="271" t="s">
        <v>41</v>
      </c>
      <c r="O144" s="90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55" t="s">
        <v>150</v>
      </c>
      <c r="AT144" s="255" t="s">
        <v>167</v>
      </c>
      <c r="AU144" s="255" t="s">
        <v>86</v>
      </c>
      <c r="AY144" s="16" t="s">
        <v>132</v>
      </c>
      <c r="BE144" s="256">
        <f>IF(N144="základní",J144,0)</f>
        <v>0</v>
      </c>
      <c r="BF144" s="256">
        <f>IF(N144="snížená",J144,0)</f>
        <v>0</v>
      </c>
      <c r="BG144" s="256">
        <f>IF(N144="zákl. přenesená",J144,0)</f>
        <v>0</v>
      </c>
      <c r="BH144" s="256">
        <f>IF(N144="sníž. přenesená",J144,0)</f>
        <v>0</v>
      </c>
      <c r="BI144" s="256">
        <f>IF(N144="nulová",J144,0)</f>
        <v>0</v>
      </c>
      <c r="BJ144" s="16" t="s">
        <v>84</v>
      </c>
      <c r="BK144" s="256">
        <f>ROUND(I144*H144,2)</f>
        <v>0</v>
      </c>
      <c r="BL144" s="16" t="s">
        <v>138</v>
      </c>
      <c r="BM144" s="255" t="s">
        <v>170</v>
      </c>
    </row>
    <row r="145" s="2" customFormat="1">
      <c r="A145" s="37"/>
      <c r="B145" s="38"/>
      <c r="C145" s="39"/>
      <c r="D145" s="257" t="s">
        <v>139</v>
      </c>
      <c r="E145" s="39"/>
      <c r="F145" s="258" t="s">
        <v>169</v>
      </c>
      <c r="G145" s="39"/>
      <c r="H145" s="39"/>
      <c r="I145" s="153"/>
      <c r="J145" s="39"/>
      <c r="K145" s="39"/>
      <c r="L145" s="43"/>
      <c r="M145" s="259"/>
      <c r="N145" s="26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139</v>
      </c>
      <c r="AU145" s="16" t="s">
        <v>86</v>
      </c>
    </row>
    <row r="146" s="2" customFormat="1" ht="16.5" customHeight="1">
      <c r="A146" s="37"/>
      <c r="B146" s="38"/>
      <c r="C146" s="243" t="s">
        <v>171</v>
      </c>
      <c r="D146" s="243" t="s">
        <v>134</v>
      </c>
      <c r="E146" s="244" t="s">
        <v>172</v>
      </c>
      <c r="F146" s="245" t="s">
        <v>173</v>
      </c>
      <c r="G146" s="246" t="s">
        <v>145</v>
      </c>
      <c r="H146" s="247">
        <v>1830</v>
      </c>
      <c r="I146" s="248"/>
      <c r="J146" s="249">
        <f>ROUND(I146*H146,2)</f>
        <v>0</v>
      </c>
      <c r="K146" s="250"/>
      <c r="L146" s="43"/>
      <c r="M146" s="251" t="s">
        <v>1</v>
      </c>
      <c r="N146" s="252" t="s">
        <v>41</v>
      </c>
      <c r="O146" s="90"/>
      <c r="P146" s="253">
        <f>O146*H146</f>
        <v>0</v>
      </c>
      <c r="Q146" s="253">
        <v>0</v>
      </c>
      <c r="R146" s="253">
        <f>Q146*H146</f>
        <v>0</v>
      </c>
      <c r="S146" s="253">
        <v>0</v>
      </c>
      <c r="T146" s="25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5" t="s">
        <v>138</v>
      </c>
      <c r="AT146" s="255" t="s">
        <v>134</v>
      </c>
      <c r="AU146" s="255" t="s">
        <v>86</v>
      </c>
      <c r="AY146" s="16" t="s">
        <v>132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6" t="s">
        <v>84</v>
      </c>
      <c r="BK146" s="256">
        <f>ROUND(I146*H146,2)</f>
        <v>0</v>
      </c>
      <c r="BL146" s="16" t="s">
        <v>138</v>
      </c>
      <c r="BM146" s="255" t="s">
        <v>174</v>
      </c>
    </row>
    <row r="147" s="2" customFormat="1">
      <c r="A147" s="37"/>
      <c r="B147" s="38"/>
      <c r="C147" s="39"/>
      <c r="D147" s="257" t="s">
        <v>139</v>
      </c>
      <c r="E147" s="39"/>
      <c r="F147" s="258" t="s">
        <v>173</v>
      </c>
      <c r="G147" s="39"/>
      <c r="H147" s="39"/>
      <c r="I147" s="153"/>
      <c r="J147" s="39"/>
      <c r="K147" s="39"/>
      <c r="L147" s="43"/>
      <c r="M147" s="259"/>
      <c r="N147" s="26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139</v>
      </c>
      <c r="AU147" s="16" t="s">
        <v>86</v>
      </c>
    </row>
    <row r="148" s="2" customFormat="1" ht="16.5" customHeight="1">
      <c r="A148" s="37"/>
      <c r="B148" s="38"/>
      <c r="C148" s="261" t="s">
        <v>175</v>
      </c>
      <c r="D148" s="261" t="s">
        <v>167</v>
      </c>
      <c r="E148" s="262" t="s">
        <v>176</v>
      </c>
      <c r="F148" s="263" t="s">
        <v>177</v>
      </c>
      <c r="G148" s="264" t="s">
        <v>145</v>
      </c>
      <c r="H148" s="265">
        <v>2196</v>
      </c>
      <c r="I148" s="266"/>
      <c r="J148" s="267">
        <f>ROUND(I148*H148,2)</f>
        <v>0</v>
      </c>
      <c r="K148" s="268"/>
      <c r="L148" s="269"/>
      <c r="M148" s="270" t="s">
        <v>1</v>
      </c>
      <c r="N148" s="271" t="s">
        <v>41</v>
      </c>
      <c r="O148" s="90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5" t="s">
        <v>150</v>
      </c>
      <c r="AT148" s="255" t="s">
        <v>167</v>
      </c>
      <c r="AU148" s="255" t="s">
        <v>86</v>
      </c>
      <c r="AY148" s="16" t="s">
        <v>132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6" t="s">
        <v>84</v>
      </c>
      <c r="BK148" s="256">
        <f>ROUND(I148*H148,2)</f>
        <v>0</v>
      </c>
      <c r="BL148" s="16" t="s">
        <v>138</v>
      </c>
      <c r="BM148" s="255" t="s">
        <v>178</v>
      </c>
    </row>
    <row r="149" s="2" customFormat="1">
      <c r="A149" s="37"/>
      <c r="B149" s="38"/>
      <c r="C149" s="39"/>
      <c r="D149" s="257" t="s">
        <v>139</v>
      </c>
      <c r="E149" s="39"/>
      <c r="F149" s="258" t="s">
        <v>177</v>
      </c>
      <c r="G149" s="39"/>
      <c r="H149" s="39"/>
      <c r="I149" s="153"/>
      <c r="J149" s="39"/>
      <c r="K149" s="39"/>
      <c r="L149" s="43"/>
      <c r="M149" s="259"/>
      <c r="N149" s="260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139</v>
      </c>
      <c r="AU149" s="16" t="s">
        <v>86</v>
      </c>
    </row>
    <row r="150" s="2" customFormat="1" ht="16.5" customHeight="1">
      <c r="A150" s="37"/>
      <c r="B150" s="38"/>
      <c r="C150" s="243" t="s">
        <v>179</v>
      </c>
      <c r="D150" s="243" t="s">
        <v>134</v>
      </c>
      <c r="E150" s="244" t="s">
        <v>180</v>
      </c>
      <c r="F150" s="245" t="s">
        <v>181</v>
      </c>
      <c r="G150" s="246" t="s">
        <v>182</v>
      </c>
      <c r="H150" s="247">
        <v>1000</v>
      </c>
      <c r="I150" s="248"/>
      <c r="J150" s="249">
        <f>ROUND(I150*H150,2)</f>
        <v>0</v>
      </c>
      <c r="K150" s="250"/>
      <c r="L150" s="43"/>
      <c r="M150" s="251" t="s">
        <v>1</v>
      </c>
      <c r="N150" s="252" t="s">
        <v>41</v>
      </c>
      <c r="O150" s="90"/>
      <c r="P150" s="253">
        <f>O150*H150</f>
        <v>0</v>
      </c>
      <c r="Q150" s="253">
        <v>0</v>
      </c>
      <c r="R150" s="253">
        <f>Q150*H150</f>
        <v>0</v>
      </c>
      <c r="S150" s="253">
        <v>0</v>
      </c>
      <c r="T150" s="25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55" t="s">
        <v>138</v>
      </c>
      <c r="AT150" s="255" t="s">
        <v>134</v>
      </c>
      <c r="AU150" s="255" t="s">
        <v>86</v>
      </c>
      <c r="AY150" s="16" t="s">
        <v>132</v>
      </c>
      <c r="BE150" s="256">
        <f>IF(N150="základní",J150,0)</f>
        <v>0</v>
      </c>
      <c r="BF150" s="256">
        <f>IF(N150="snížená",J150,0)</f>
        <v>0</v>
      </c>
      <c r="BG150" s="256">
        <f>IF(N150="zákl. přenesená",J150,0)</f>
        <v>0</v>
      </c>
      <c r="BH150" s="256">
        <f>IF(N150="sníž. přenesená",J150,0)</f>
        <v>0</v>
      </c>
      <c r="BI150" s="256">
        <f>IF(N150="nulová",J150,0)</f>
        <v>0</v>
      </c>
      <c r="BJ150" s="16" t="s">
        <v>84</v>
      </c>
      <c r="BK150" s="256">
        <f>ROUND(I150*H150,2)</f>
        <v>0</v>
      </c>
      <c r="BL150" s="16" t="s">
        <v>138</v>
      </c>
      <c r="BM150" s="255" t="s">
        <v>159</v>
      </c>
    </row>
    <row r="151" s="2" customFormat="1">
      <c r="A151" s="37"/>
      <c r="B151" s="38"/>
      <c r="C151" s="39"/>
      <c r="D151" s="257" t="s">
        <v>139</v>
      </c>
      <c r="E151" s="39"/>
      <c r="F151" s="258" t="s">
        <v>181</v>
      </c>
      <c r="G151" s="39"/>
      <c r="H151" s="39"/>
      <c r="I151" s="153"/>
      <c r="J151" s="39"/>
      <c r="K151" s="39"/>
      <c r="L151" s="43"/>
      <c r="M151" s="259"/>
      <c r="N151" s="26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139</v>
      </c>
      <c r="AU151" s="16" t="s">
        <v>86</v>
      </c>
    </row>
    <row r="152" s="2" customFormat="1" ht="16.5" customHeight="1">
      <c r="A152" s="37"/>
      <c r="B152" s="38"/>
      <c r="C152" s="261" t="s">
        <v>183</v>
      </c>
      <c r="D152" s="261" t="s">
        <v>167</v>
      </c>
      <c r="E152" s="262" t="s">
        <v>184</v>
      </c>
      <c r="F152" s="263" t="s">
        <v>185</v>
      </c>
      <c r="G152" s="264" t="s">
        <v>182</v>
      </c>
      <c r="H152" s="265">
        <v>1200</v>
      </c>
      <c r="I152" s="266"/>
      <c r="J152" s="267">
        <f>ROUND(I152*H152,2)</f>
        <v>0</v>
      </c>
      <c r="K152" s="268"/>
      <c r="L152" s="269"/>
      <c r="M152" s="270" t="s">
        <v>1</v>
      </c>
      <c r="N152" s="271" t="s">
        <v>41</v>
      </c>
      <c r="O152" s="90"/>
      <c r="P152" s="253">
        <f>O152*H152</f>
        <v>0</v>
      </c>
      <c r="Q152" s="253">
        <v>0</v>
      </c>
      <c r="R152" s="253">
        <f>Q152*H152</f>
        <v>0</v>
      </c>
      <c r="S152" s="253">
        <v>0</v>
      </c>
      <c r="T152" s="25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5" t="s">
        <v>150</v>
      </c>
      <c r="AT152" s="255" t="s">
        <v>167</v>
      </c>
      <c r="AU152" s="255" t="s">
        <v>86</v>
      </c>
      <c r="AY152" s="16" t="s">
        <v>132</v>
      </c>
      <c r="BE152" s="256">
        <f>IF(N152="základní",J152,0)</f>
        <v>0</v>
      </c>
      <c r="BF152" s="256">
        <f>IF(N152="snížená",J152,0)</f>
        <v>0</v>
      </c>
      <c r="BG152" s="256">
        <f>IF(N152="zákl. přenesená",J152,0)</f>
        <v>0</v>
      </c>
      <c r="BH152" s="256">
        <f>IF(N152="sníž. přenesená",J152,0)</f>
        <v>0</v>
      </c>
      <c r="BI152" s="256">
        <f>IF(N152="nulová",J152,0)</f>
        <v>0</v>
      </c>
      <c r="BJ152" s="16" t="s">
        <v>84</v>
      </c>
      <c r="BK152" s="256">
        <f>ROUND(I152*H152,2)</f>
        <v>0</v>
      </c>
      <c r="BL152" s="16" t="s">
        <v>138</v>
      </c>
      <c r="BM152" s="255" t="s">
        <v>163</v>
      </c>
    </row>
    <row r="153" s="2" customFormat="1">
      <c r="A153" s="37"/>
      <c r="B153" s="38"/>
      <c r="C153" s="39"/>
      <c r="D153" s="257" t="s">
        <v>139</v>
      </c>
      <c r="E153" s="39"/>
      <c r="F153" s="258" t="s">
        <v>185</v>
      </c>
      <c r="G153" s="39"/>
      <c r="H153" s="39"/>
      <c r="I153" s="153"/>
      <c r="J153" s="39"/>
      <c r="K153" s="39"/>
      <c r="L153" s="43"/>
      <c r="M153" s="259"/>
      <c r="N153" s="260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139</v>
      </c>
      <c r="AU153" s="16" t="s">
        <v>86</v>
      </c>
    </row>
    <row r="154" s="2" customFormat="1" ht="16.5" customHeight="1">
      <c r="A154" s="37"/>
      <c r="B154" s="38"/>
      <c r="C154" s="243" t="s">
        <v>186</v>
      </c>
      <c r="D154" s="243" t="s">
        <v>134</v>
      </c>
      <c r="E154" s="244" t="s">
        <v>187</v>
      </c>
      <c r="F154" s="245" t="s">
        <v>188</v>
      </c>
      <c r="G154" s="246" t="s">
        <v>137</v>
      </c>
      <c r="H154" s="247">
        <v>336</v>
      </c>
      <c r="I154" s="248"/>
      <c r="J154" s="249">
        <f>ROUND(I154*H154,2)</f>
        <v>0</v>
      </c>
      <c r="K154" s="250"/>
      <c r="L154" s="43"/>
      <c r="M154" s="251" t="s">
        <v>1</v>
      </c>
      <c r="N154" s="252" t="s">
        <v>41</v>
      </c>
      <c r="O154" s="90"/>
      <c r="P154" s="253">
        <f>O154*H154</f>
        <v>0</v>
      </c>
      <c r="Q154" s="253">
        <v>0</v>
      </c>
      <c r="R154" s="253">
        <f>Q154*H154</f>
        <v>0</v>
      </c>
      <c r="S154" s="253">
        <v>0</v>
      </c>
      <c r="T154" s="25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55" t="s">
        <v>138</v>
      </c>
      <c r="AT154" s="255" t="s">
        <v>134</v>
      </c>
      <c r="AU154" s="255" t="s">
        <v>86</v>
      </c>
      <c r="AY154" s="16" t="s">
        <v>132</v>
      </c>
      <c r="BE154" s="256">
        <f>IF(N154="základní",J154,0)</f>
        <v>0</v>
      </c>
      <c r="BF154" s="256">
        <f>IF(N154="snížená",J154,0)</f>
        <v>0</v>
      </c>
      <c r="BG154" s="256">
        <f>IF(N154="zákl. přenesená",J154,0)</f>
        <v>0</v>
      </c>
      <c r="BH154" s="256">
        <f>IF(N154="sníž. přenesená",J154,0)</f>
        <v>0</v>
      </c>
      <c r="BI154" s="256">
        <f>IF(N154="nulová",J154,0)</f>
        <v>0</v>
      </c>
      <c r="BJ154" s="16" t="s">
        <v>84</v>
      </c>
      <c r="BK154" s="256">
        <f>ROUND(I154*H154,2)</f>
        <v>0</v>
      </c>
      <c r="BL154" s="16" t="s">
        <v>138</v>
      </c>
      <c r="BM154" s="255" t="s">
        <v>171</v>
      </c>
    </row>
    <row r="155" s="2" customFormat="1">
      <c r="A155" s="37"/>
      <c r="B155" s="38"/>
      <c r="C155" s="39"/>
      <c r="D155" s="257" t="s">
        <v>139</v>
      </c>
      <c r="E155" s="39"/>
      <c r="F155" s="258" t="s">
        <v>188</v>
      </c>
      <c r="G155" s="39"/>
      <c r="H155" s="39"/>
      <c r="I155" s="153"/>
      <c r="J155" s="39"/>
      <c r="K155" s="39"/>
      <c r="L155" s="43"/>
      <c r="M155" s="259"/>
      <c r="N155" s="260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139</v>
      </c>
      <c r="AU155" s="16" t="s">
        <v>86</v>
      </c>
    </row>
    <row r="156" s="2" customFormat="1" ht="16.5" customHeight="1">
      <c r="A156" s="37"/>
      <c r="B156" s="38"/>
      <c r="C156" s="243" t="s">
        <v>170</v>
      </c>
      <c r="D156" s="243" t="s">
        <v>134</v>
      </c>
      <c r="E156" s="244" t="s">
        <v>189</v>
      </c>
      <c r="F156" s="245" t="s">
        <v>190</v>
      </c>
      <c r="G156" s="246" t="s">
        <v>137</v>
      </c>
      <c r="H156" s="247">
        <v>407</v>
      </c>
      <c r="I156" s="248"/>
      <c r="J156" s="249">
        <f>ROUND(I156*H156,2)</f>
        <v>0</v>
      </c>
      <c r="K156" s="250"/>
      <c r="L156" s="43"/>
      <c r="M156" s="251" t="s">
        <v>1</v>
      </c>
      <c r="N156" s="252" t="s">
        <v>41</v>
      </c>
      <c r="O156" s="90"/>
      <c r="P156" s="253">
        <f>O156*H156</f>
        <v>0</v>
      </c>
      <c r="Q156" s="253">
        <v>0</v>
      </c>
      <c r="R156" s="253">
        <f>Q156*H156</f>
        <v>0</v>
      </c>
      <c r="S156" s="253">
        <v>0</v>
      </c>
      <c r="T156" s="25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5" t="s">
        <v>138</v>
      </c>
      <c r="AT156" s="255" t="s">
        <v>134</v>
      </c>
      <c r="AU156" s="255" t="s">
        <v>86</v>
      </c>
      <c r="AY156" s="16" t="s">
        <v>132</v>
      </c>
      <c r="BE156" s="256">
        <f>IF(N156="základní",J156,0)</f>
        <v>0</v>
      </c>
      <c r="BF156" s="256">
        <f>IF(N156="snížená",J156,0)</f>
        <v>0</v>
      </c>
      <c r="BG156" s="256">
        <f>IF(N156="zákl. přenesená",J156,0)</f>
        <v>0</v>
      </c>
      <c r="BH156" s="256">
        <f>IF(N156="sníž. přenesená",J156,0)</f>
        <v>0</v>
      </c>
      <c r="BI156" s="256">
        <f>IF(N156="nulová",J156,0)</f>
        <v>0</v>
      </c>
      <c r="BJ156" s="16" t="s">
        <v>84</v>
      </c>
      <c r="BK156" s="256">
        <f>ROUND(I156*H156,2)</f>
        <v>0</v>
      </c>
      <c r="BL156" s="16" t="s">
        <v>138</v>
      </c>
      <c r="BM156" s="255" t="s">
        <v>179</v>
      </c>
    </row>
    <row r="157" s="2" customFormat="1">
      <c r="A157" s="37"/>
      <c r="B157" s="38"/>
      <c r="C157" s="39"/>
      <c r="D157" s="257" t="s">
        <v>139</v>
      </c>
      <c r="E157" s="39"/>
      <c r="F157" s="258" t="s">
        <v>190</v>
      </c>
      <c r="G157" s="39"/>
      <c r="H157" s="39"/>
      <c r="I157" s="153"/>
      <c r="J157" s="39"/>
      <c r="K157" s="39"/>
      <c r="L157" s="43"/>
      <c r="M157" s="259"/>
      <c r="N157" s="26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139</v>
      </c>
      <c r="AU157" s="16" t="s">
        <v>86</v>
      </c>
    </row>
    <row r="158" s="2" customFormat="1" ht="16.5" customHeight="1">
      <c r="A158" s="37"/>
      <c r="B158" s="38"/>
      <c r="C158" s="243" t="s">
        <v>191</v>
      </c>
      <c r="D158" s="243" t="s">
        <v>134</v>
      </c>
      <c r="E158" s="244" t="s">
        <v>192</v>
      </c>
      <c r="F158" s="245" t="s">
        <v>193</v>
      </c>
      <c r="G158" s="246" t="s">
        <v>137</v>
      </c>
      <c r="H158" s="247">
        <v>407</v>
      </c>
      <c r="I158" s="248"/>
      <c r="J158" s="249">
        <f>ROUND(I158*H158,2)</f>
        <v>0</v>
      </c>
      <c r="K158" s="250"/>
      <c r="L158" s="43"/>
      <c r="M158" s="251" t="s">
        <v>1</v>
      </c>
      <c r="N158" s="252" t="s">
        <v>41</v>
      </c>
      <c r="O158" s="90"/>
      <c r="P158" s="253">
        <f>O158*H158</f>
        <v>0</v>
      </c>
      <c r="Q158" s="253">
        <v>0</v>
      </c>
      <c r="R158" s="253">
        <f>Q158*H158</f>
        <v>0</v>
      </c>
      <c r="S158" s="253">
        <v>0</v>
      </c>
      <c r="T158" s="25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5" t="s">
        <v>138</v>
      </c>
      <c r="AT158" s="255" t="s">
        <v>134</v>
      </c>
      <c r="AU158" s="255" t="s">
        <v>86</v>
      </c>
      <c r="AY158" s="16" t="s">
        <v>132</v>
      </c>
      <c r="BE158" s="256">
        <f>IF(N158="základní",J158,0)</f>
        <v>0</v>
      </c>
      <c r="BF158" s="256">
        <f>IF(N158="snížená",J158,0)</f>
        <v>0</v>
      </c>
      <c r="BG158" s="256">
        <f>IF(N158="zákl. přenesená",J158,0)</f>
        <v>0</v>
      </c>
      <c r="BH158" s="256">
        <f>IF(N158="sníž. přenesená",J158,0)</f>
        <v>0</v>
      </c>
      <c r="BI158" s="256">
        <f>IF(N158="nulová",J158,0)</f>
        <v>0</v>
      </c>
      <c r="BJ158" s="16" t="s">
        <v>84</v>
      </c>
      <c r="BK158" s="256">
        <f>ROUND(I158*H158,2)</f>
        <v>0</v>
      </c>
      <c r="BL158" s="16" t="s">
        <v>138</v>
      </c>
      <c r="BM158" s="255" t="s">
        <v>194</v>
      </c>
    </row>
    <row r="159" s="2" customFormat="1">
      <c r="A159" s="37"/>
      <c r="B159" s="38"/>
      <c r="C159" s="39"/>
      <c r="D159" s="257" t="s">
        <v>139</v>
      </c>
      <c r="E159" s="39"/>
      <c r="F159" s="258" t="s">
        <v>193</v>
      </c>
      <c r="G159" s="39"/>
      <c r="H159" s="39"/>
      <c r="I159" s="153"/>
      <c r="J159" s="39"/>
      <c r="K159" s="39"/>
      <c r="L159" s="43"/>
      <c r="M159" s="259"/>
      <c r="N159" s="260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139</v>
      </c>
      <c r="AU159" s="16" t="s">
        <v>86</v>
      </c>
    </row>
    <row r="160" s="2" customFormat="1" ht="16.5" customHeight="1">
      <c r="A160" s="37"/>
      <c r="B160" s="38"/>
      <c r="C160" s="243" t="s">
        <v>174</v>
      </c>
      <c r="D160" s="243" t="s">
        <v>134</v>
      </c>
      <c r="E160" s="244" t="s">
        <v>195</v>
      </c>
      <c r="F160" s="245" t="s">
        <v>196</v>
      </c>
      <c r="G160" s="246" t="s">
        <v>137</v>
      </c>
      <c r="H160" s="247">
        <v>407</v>
      </c>
      <c r="I160" s="248"/>
      <c r="J160" s="249">
        <f>ROUND(I160*H160,2)</f>
        <v>0</v>
      </c>
      <c r="K160" s="250"/>
      <c r="L160" s="43"/>
      <c r="M160" s="251" t="s">
        <v>1</v>
      </c>
      <c r="N160" s="252" t="s">
        <v>41</v>
      </c>
      <c r="O160" s="90"/>
      <c r="P160" s="253">
        <f>O160*H160</f>
        <v>0</v>
      </c>
      <c r="Q160" s="253">
        <v>0</v>
      </c>
      <c r="R160" s="253">
        <f>Q160*H160</f>
        <v>0</v>
      </c>
      <c r="S160" s="253">
        <v>0</v>
      </c>
      <c r="T160" s="25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5" t="s">
        <v>138</v>
      </c>
      <c r="AT160" s="255" t="s">
        <v>134</v>
      </c>
      <c r="AU160" s="255" t="s">
        <v>86</v>
      </c>
      <c r="AY160" s="16" t="s">
        <v>132</v>
      </c>
      <c r="BE160" s="256">
        <f>IF(N160="základní",J160,0)</f>
        <v>0</v>
      </c>
      <c r="BF160" s="256">
        <f>IF(N160="snížená",J160,0)</f>
        <v>0</v>
      </c>
      <c r="BG160" s="256">
        <f>IF(N160="zákl. přenesená",J160,0)</f>
        <v>0</v>
      </c>
      <c r="BH160" s="256">
        <f>IF(N160="sníž. přenesená",J160,0)</f>
        <v>0</v>
      </c>
      <c r="BI160" s="256">
        <f>IF(N160="nulová",J160,0)</f>
        <v>0</v>
      </c>
      <c r="BJ160" s="16" t="s">
        <v>84</v>
      </c>
      <c r="BK160" s="256">
        <f>ROUND(I160*H160,2)</f>
        <v>0</v>
      </c>
      <c r="BL160" s="16" t="s">
        <v>138</v>
      </c>
      <c r="BM160" s="255" t="s">
        <v>197</v>
      </c>
    </row>
    <row r="161" s="2" customFormat="1">
      <c r="A161" s="37"/>
      <c r="B161" s="38"/>
      <c r="C161" s="39"/>
      <c r="D161" s="257" t="s">
        <v>139</v>
      </c>
      <c r="E161" s="39"/>
      <c r="F161" s="258" t="s">
        <v>196</v>
      </c>
      <c r="G161" s="39"/>
      <c r="H161" s="39"/>
      <c r="I161" s="153"/>
      <c r="J161" s="39"/>
      <c r="K161" s="39"/>
      <c r="L161" s="43"/>
      <c r="M161" s="259"/>
      <c r="N161" s="260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139</v>
      </c>
      <c r="AU161" s="16" t="s">
        <v>86</v>
      </c>
    </row>
    <row r="162" s="2" customFormat="1" ht="16.5" customHeight="1">
      <c r="A162" s="37"/>
      <c r="B162" s="38"/>
      <c r="C162" s="243" t="s">
        <v>194</v>
      </c>
      <c r="D162" s="243" t="s">
        <v>134</v>
      </c>
      <c r="E162" s="244" t="s">
        <v>198</v>
      </c>
      <c r="F162" s="245" t="s">
        <v>199</v>
      </c>
      <c r="G162" s="246" t="s">
        <v>137</v>
      </c>
      <c r="H162" s="247">
        <v>407</v>
      </c>
      <c r="I162" s="248"/>
      <c r="J162" s="249">
        <f>ROUND(I162*H162,2)</f>
        <v>0</v>
      </c>
      <c r="K162" s="250"/>
      <c r="L162" s="43"/>
      <c r="M162" s="251" t="s">
        <v>1</v>
      </c>
      <c r="N162" s="252" t="s">
        <v>41</v>
      </c>
      <c r="O162" s="90"/>
      <c r="P162" s="253">
        <f>O162*H162</f>
        <v>0</v>
      </c>
      <c r="Q162" s="253">
        <v>0</v>
      </c>
      <c r="R162" s="253">
        <f>Q162*H162</f>
        <v>0</v>
      </c>
      <c r="S162" s="253">
        <v>0</v>
      </c>
      <c r="T162" s="25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5" t="s">
        <v>138</v>
      </c>
      <c r="AT162" s="255" t="s">
        <v>134</v>
      </c>
      <c r="AU162" s="255" t="s">
        <v>86</v>
      </c>
      <c r="AY162" s="16" t="s">
        <v>132</v>
      </c>
      <c r="BE162" s="256">
        <f>IF(N162="základní",J162,0)</f>
        <v>0</v>
      </c>
      <c r="BF162" s="256">
        <f>IF(N162="snížená",J162,0)</f>
        <v>0</v>
      </c>
      <c r="BG162" s="256">
        <f>IF(N162="zákl. přenesená",J162,0)</f>
        <v>0</v>
      </c>
      <c r="BH162" s="256">
        <f>IF(N162="sníž. přenesená",J162,0)</f>
        <v>0</v>
      </c>
      <c r="BI162" s="256">
        <f>IF(N162="nulová",J162,0)</f>
        <v>0</v>
      </c>
      <c r="BJ162" s="16" t="s">
        <v>84</v>
      </c>
      <c r="BK162" s="256">
        <f>ROUND(I162*H162,2)</f>
        <v>0</v>
      </c>
      <c r="BL162" s="16" t="s">
        <v>138</v>
      </c>
      <c r="BM162" s="255" t="s">
        <v>200</v>
      </c>
    </row>
    <row r="163" s="2" customFormat="1">
      <c r="A163" s="37"/>
      <c r="B163" s="38"/>
      <c r="C163" s="39"/>
      <c r="D163" s="257" t="s">
        <v>139</v>
      </c>
      <c r="E163" s="39"/>
      <c r="F163" s="258" t="s">
        <v>199</v>
      </c>
      <c r="G163" s="39"/>
      <c r="H163" s="39"/>
      <c r="I163" s="153"/>
      <c r="J163" s="39"/>
      <c r="K163" s="39"/>
      <c r="L163" s="43"/>
      <c r="M163" s="259"/>
      <c r="N163" s="260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139</v>
      </c>
      <c r="AU163" s="16" t="s">
        <v>86</v>
      </c>
    </row>
    <row r="164" s="2" customFormat="1" ht="16.5" customHeight="1">
      <c r="A164" s="37"/>
      <c r="B164" s="38"/>
      <c r="C164" s="243" t="s">
        <v>200</v>
      </c>
      <c r="D164" s="243" t="s">
        <v>134</v>
      </c>
      <c r="E164" s="244" t="s">
        <v>201</v>
      </c>
      <c r="F164" s="245" t="s">
        <v>202</v>
      </c>
      <c r="G164" s="246" t="s">
        <v>137</v>
      </c>
      <c r="H164" s="247">
        <v>407</v>
      </c>
      <c r="I164" s="248"/>
      <c r="J164" s="249">
        <f>ROUND(I164*H164,2)</f>
        <v>0</v>
      </c>
      <c r="K164" s="250"/>
      <c r="L164" s="43"/>
      <c r="M164" s="251" t="s">
        <v>1</v>
      </c>
      <c r="N164" s="252" t="s">
        <v>41</v>
      </c>
      <c r="O164" s="90"/>
      <c r="P164" s="253">
        <f>O164*H164</f>
        <v>0</v>
      </c>
      <c r="Q164" s="253">
        <v>0</v>
      </c>
      <c r="R164" s="253">
        <f>Q164*H164</f>
        <v>0</v>
      </c>
      <c r="S164" s="253">
        <v>0</v>
      </c>
      <c r="T164" s="25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5" t="s">
        <v>138</v>
      </c>
      <c r="AT164" s="255" t="s">
        <v>134</v>
      </c>
      <c r="AU164" s="255" t="s">
        <v>86</v>
      </c>
      <c r="AY164" s="16" t="s">
        <v>132</v>
      </c>
      <c r="BE164" s="256">
        <f>IF(N164="základní",J164,0)</f>
        <v>0</v>
      </c>
      <c r="BF164" s="256">
        <f>IF(N164="snížená",J164,0)</f>
        <v>0</v>
      </c>
      <c r="BG164" s="256">
        <f>IF(N164="zákl. přenesená",J164,0)</f>
        <v>0</v>
      </c>
      <c r="BH164" s="256">
        <f>IF(N164="sníž. přenesená",J164,0)</f>
        <v>0</v>
      </c>
      <c r="BI164" s="256">
        <f>IF(N164="nulová",J164,0)</f>
        <v>0</v>
      </c>
      <c r="BJ164" s="16" t="s">
        <v>84</v>
      </c>
      <c r="BK164" s="256">
        <f>ROUND(I164*H164,2)</f>
        <v>0</v>
      </c>
      <c r="BL164" s="16" t="s">
        <v>138</v>
      </c>
      <c r="BM164" s="255" t="s">
        <v>203</v>
      </c>
    </row>
    <row r="165" s="2" customFormat="1">
      <c r="A165" s="37"/>
      <c r="B165" s="38"/>
      <c r="C165" s="39"/>
      <c r="D165" s="257" t="s">
        <v>139</v>
      </c>
      <c r="E165" s="39"/>
      <c r="F165" s="258" t="s">
        <v>202</v>
      </c>
      <c r="G165" s="39"/>
      <c r="H165" s="39"/>
      <c r="I165" s="153"/>
      <c r="J165" s="39"/>
      <c r="K165" s="39"/>
      <c r="L165" s="43"/>
      <c r="M165" s="259"/>
      <c r="N165" s="260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139</v>
      </c>
      <c r="AU165" s="16" t="s">
        <v>86</v>
      </c>
    </row>
    <row r="166" s="2" customFormat="1" ht="16.5" customHeight="1">
      <c r="A166" s="37"/>
      <c r="B166" s="38"/>
      <c r="C166" s="243" t="s">
        <v>204</v>
      </c>
      <c r="D166" s="243" t="s">
        <v>134</v>
      </c>
      <c r="E166" s="244" t="s">
        <v>205</v>
      </c>
      <c r="F166" s="245" t="s">
        <v>206</v>
      </c>
      <c r="G166" s="246" t="s">
        <v>137</v>
      </c>
      <c r="H166" s="247">
        <v>6105</v>
      </c>
      <c r="I166" s="248"/>
      <c r="J166" s="249">
        <f>ROUND(I166*H166,2)</f>
        <v>0</v>
      </c>
      <c r="K166" s="250"/>
      <c r="L166" s="43"/>
      <c r="M166" s="251" t="s">
        <v>1</v>
      </c>
      <c r="N166" s="252" t="s">
        <v>41</v>
      </c>
      <c r="O166" s="90"/>
      <c r="P166" s="253">
        <f>O166*H166</f>
        <v>0</v>
      </c>
      <c r="Q166" s="253">
        <v>0</v>
      </c>
      <c r="R166" s="253">
        <f>Q166*H166</f>
        <v>0</v>
      </c>
      <c r="S166" s="253">
        <v>0</v>
      </c>
      <c r="T166" s="25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5" t="s">
        <v>138</v>
      </c>
      <c r="AT166" s="255" t="s">
        <v>134</v>
      </c>
      <c r="AU166" s="255" t="s">
        <v>86</v>
      </c>
      <c r="AY166" s="16" t="s">
        <v>132</v>
      </c>
      <c r="BE166" s="256">
        <f>IF(N166="základní",J166,0)</f>
        <v>0</v>
      </c>
      <c r="BF166" s="256">
        <f>IF(N166="snížená",J166,0)</f>
        <v>0</v>
      </c>
      <c r="BG166" s="256">
        <f>IF(N166="zákl. přenesená",J166,0)</f>
        <v>0</v>
      </c>
      <c r="BH166" s="256">
        <f>IF(N166="sníž. přenesená",J166,0)</f>
        <v>0</v>
      </c>
      <c r="BI166" s="256">
        <f>IF(N166="nulová",J166,0)</f>
        <v>0</v>
      </c>
      <c r="BJ166" s="16" t="s">
        <v>84</v>
      </c>
      <c r="BK166" s="256">
        <f>ROUND(I166*H166,2)</f>
        <v>0</v>
      </c>
      <c r="BL166" s="16" t="s">
        <v>138</v>
      </c>
      <c r="BM166" s="255" t="s">
        <v>207</v>
      </c>
    </row>
    <row r="167" s="2" customFormat="1">
      <c r="A167" s="37"/>
      <c r="B167" s="38"/>
      <c r="C167" s="39"/>
      <c r="D167" s="257" t="s">
        <v>139</v>
      </c>
      <c r="E167" s="39"/>
      <c r="F167" s="258" t="s">
        <v>206</v>
      </c>
      <c r="G167" s="39"/>
      <c r="H167" s="39"/>
      <c r="I167" s="153"/>
      <c r="J167" s="39"/>
      <c r="K167" s="39"/>
      <c r="L167" s="43"/>
      <c r="M167" s="259"/>
      <c r="N167" s="260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139</v>
      </c>
      <c r="AU167" s="16" t="s">
        <v>86</v>
      </c>
    </row>
    <row r="168" s="2" customFormat="1" ht="16.5" customHeight="1">
      <c r="A168" s="37"/>
      <c r="B168" s="38"/>
      <c r="C168" s="243" t="s">
        <v>138</v>
      </c>
      <c r="D168" s="243" t="s">
        <v>134</v>
      </c>
      <c r="E168" s="244" t="s">
        <v>208</v>
      </c>
      <c r="F168" s="245" t="s">
        <v>209</v>
      </c>
      <c r="G168" s="246" t="s">
        <v>137</v>
      </c>
      <c r="H168" s="247">
        <v>814</v>
      </c>
      <c r="I168" s="248"/>
      <c r="J168" s="249">
        <f>ROUND(I168*H168,2)</f>
        <v>0</v>
      </c>
      <c r="K168" s="250"/>
      <c r="L168" s="43"/>
      <c r="M168" s="251" t="s">
        <v>1</v>
      </c>
      <c r="N168" s="252" t="s">
        <v>41</v>
      </c>
      <c r="O168" s="90"/>
      <c r="P168" s="253">
        <f>O168*H168</f>
        <v>0</v>
      </c>
      <c r="Q168" s="253">
        <v>0</v>
      </c>
      <c r="R168" s="253">
        <f>Q168*H168</f>
        <v>0</v>
      </c>
      <c r="S168" s="253">
        <v>0</v>
      </c>
      <c r="T168" s="25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5" t="s">
        <v>138</v>
      </c>
      <c r="AT168" s="255" t="s">
        <v>134</v>
      </c>
      <c r="AU168" s="255" t="s">
        <v>86</v>
      </c>
      <c r="AY168" s="16" t="s">
        <v>132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6" t="s">
        <v>84</v>
      </c>
      <c r="BK168" s="256">
        <f>ROUND(I168*H168,2)</f>
        <v>0</v>
      </c>
      <c r="BL168" s="16" t="s">
        <v>138</v>
      </c>
      <c r="BM168" s="255" t="s">
        <v>210</v>
      </c>
    </row>
    <row r="169" s="2" customFormat="1">
      <c r="A169" s="37"/>
      <c r="B169" s="38"/>
      <c r="C169" s="39"/>
      <c r="D169" s="257" t="s">
        <v>139</v>
      </c>
      <c r="E169" s="39"/>
      <c r="F169" s="258" t="s">
        <v>209</v>
      </c>
      <c r="G169" s="39"/>
      <c r="H169" s="39"/>
      <c r="I169" s="153"/>
      <c r="J169" s="39"/>
      <c r="K169" s="39"/>
      <c r="L169" s="43"/>
      <c r="M169" s="259"/>
      <c r="N169" s="260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139</v>
      </c>
      <c r="AU169" s="16" t="s">
        <v>86</v>
      </c>
    </row>
    <row r="170" s="2" customFormat="1" ht="16.5" customHeight="1">
      <c r="A170" s="37"/>
      <c r="B170" s="38"/>
      <c r="C170" s="243" t="s">
        <v>8</v>
      </c>
      <c r="D170" s="243" t="s">
        <v>134</v>
      </c>
      <c r="E170" s="244" t="s">
        <v>211</v>
      </c>
      <c r="F170" s="245" t="s">
        <v>212</v>
      </c>
      <c r="G170" s="246" t="s">
        <v>137</v>
      </c>
      <c r="H170" s="247">
        <v>407</v>
      </c>
      <c r="I170" s="248"/>
      <c r="J170" s="249">
        <f>ROUND(I170*H170,2)</f>
        <v>0</v>
      </c>
      <c r="K170" s="250"/>
      <c r="L170" s="43"/>
      <c r="M170" s="251" t="s">
        <v>1</v>
      </c>
      <c r="N170" s="252" t="s">
        <v>41</v>
      </c>
      <c r="O170" s="90"/>
      <c r="P170" s="253">
        <f>O170*H170</f>
        <v>0</v>
      </c>
      <c r="Q170" s="253">
        <v>0</v>
      </c>
      <c r="R170" s="253">
        <f>Q170*H170</f>
        <v>0</v>
      </c>
      <c r="S170" s="253">
        <v>0</v>
      </c>
      <c r="T170" s="25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5" t="s">
        <v>138</v>
      </c>
      <c r="AT170" s="255" t="s">
        <v>134</v>
      </c>
      <c r="AU170" s="255" t="s">
        <v>86</v>
      </c>
      <c r="AY170" s="16" t="s">
        <v>132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6" t="s">
        <v>84</v>
      </c>
      <c r="BK170" s="256">
        <f>ROUND(I170*H170,2)</f>
        <v>0</v>
      </c>
      <c r="BL170" s="16" t="s">
        <v>138</v>
      </c>
      <c r="BM170" s="255" t="s">
        <v>213</v>
      </c>
    </row>
    <row r="171" s="2" customFormat="1">
      <c r="A171" s="37"/>
      <c r="B171" s="38"/>
      <c r="C171" s="39"/>
      <c r="D171" s="257" t="s">
        <v>139</v>
      </c>
      <c r="E171" s="39"/>
      <c r="F171" s="258" t="s">
        <v>212</v>
      </c>
      <c r="G171" s="39"/>
      <c r="H171" s="39"/>
      <c r="I171" s="153"/>
      <c r="J171" s="39"/>
      <c r="K171" s="39"/>
      <c r="L171" s="43"/>
      <c r="M171" s="259"/>
      <c r="N171" s="26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139</v>
      </c>
      <c r="AU171" s="16" t="s">
        <v>86</v>
      </c>
    </row>
    <row r="172" s="2" customFormat="1" ht="16.5" customHeight="1">
      <c r="A172" s="37"/>
      <c r="B172" s="38"/>
      <c r="C172" s="243" t="s">
        <v>162</v>
      </c>
      <c r="D172" s="243" t="s">
        <v>134</v>
      </c>
      <c r="E172" s="244" t="s">
        <v>214</v>
      </c>
      <c r="F172" s="245" t="s">
        <v>215</v>
      </c>
      <c r="G172" s="246" t="s">
        <v>137</v>
      </c>
      <c r="H172" s="247">
        <v>407</v>
      </c>
      <c r="I172" s="248"/>
      <c r="J172" s="249">
        <f>ROUND(I172*H172,2)</f>
        <v>0</v>
      </c>
      <c r="K172" s="250"/>
      <c r="L172" s="43"/>
      <c r="M172" s="251" t="s">
        <v>1</v>
      </c>
      <c r="N172" s="252" t="s">
        <v>41</v>
      </c>
      <c r="O172" s="90"/>
      <c r="P172" s="253">
        <f>O172*H172</f>
        <v>0</v>
      </c>
      <c r="Q172" s="253">
        <v>0</v>
      </c>
      <c r="R172" s="253">
        <f>Q172*H172</f>
        <v>0</v>
      </c>
      <c r="S172" s="253">
        <v>0</v>
      </c>
      <c r="T172" s="25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5" t="s">
        <v>138</v>
      </c>
      <c r="AT172" s="255" t="s">
        <v>134</v>
      </c>
      <c r="AU172" s="255" t="s">
        <v>86</v>
      </c>
      <c r="AY172" s="16" t="s">
        <v>132</v>
      </c>
      <c r="BE172" s="256">
        <f>IF(N172="základní",J172,0)</f>
        <v>0</v>
      </c>
      <c r="BF172" s="256">
        <f>IF(N172="snížená",J172,0)</f>
        <v>0</v>
      </c>
      <c r="BG172" s="256">
        <f>IF(N172="zákl. přenesená",J172,0)</f>
        <v>0</v>
      </c>
      <c r="BH172" s="256">
        <f>IF(N172="sníž. přenesená",J172,0)</f>
        <v>0</v>
      </c>
      <c r="BI172" s="256">
        <f>IF(N172="nulová",J172,0)</f>
        <v>0</v>
      </c>
      <c r="BJ172" s="16" t="s">
        <v>84</v>
      </c>
      <c r="BK172" s="256">
        <f>ROUND(I172*H172,2)</f>
        <v>0</v>
      </c>
      <c r="BL172" s="16" t="s">
        <v>138</v>
      </c>
      <c r="BM172" s="255" t="s">
        <v>216</v>
      </c>
    </row>
    <row r="173" s="2" customFormat="1">
      <c r="A173" s="37"/>
      <c r="B173" s="38"/>
      <c r="C173" s="39"/>
      <c r="D173" s="257" t="s">
        <v>139</v>
      </c>
      <c r="E173" s="39"/>
      <c r="F173" s="258" t="s">
        <v>215</v>
      </c>
      <c r="G173" s="39"/>
      <c r="H173" s="39"/>
      <c r="I173" s="153"/>
      <c r="J173" s="39"/>
      <c r="K173" s="39"/>
      <c r="L173" s="43"/>
      <c r="M173" s="259"/>
      <c r="N173" s="260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139</v>
      </c>
      <c r="AU173" s="16" t="s">
        <v>86</v>
      </c>
    </row>
    <row r="174" s="2" customFormat="1" ht="16.5" customHeight="1">
      <c r="A174" s="37"/>
      <c r="B174" s="38"/>
      <c r="C174" s="243" t="s">
        <v>203</v>
      </c>
      <c r="D174" s="243" t="s">
        <v>134</v>
      </c>
      <c r="E174" s="244" t="s">
        <v>217</v>
      </c>
      <c r="F174" s="245" t="s">
        <v>218</v>
      </c>
      <c r="G174" s="246" t="s">
        <v>219</v>
      </c>
      <c r="H174" s="247">
        <v>814</v>
      </c>
      <c r="I174" s="248"/>
      <c r="J174" s="249">
        <f>ROUND(I174*H174,2)</f>
        <v>0</v>
      </c>
      <c r="K174" s="250"/>
      <c r="L174" s="43"/>
      <c r="M174" s="251" t="s">
        <v>1</v>
      </c>
      <c r="N174" s="252" t="s">
        <v>41</v>
      </c>
      <c r="O174" s="90"/>
      <c r="P174" s="253">
        <f>O174*H174</f>
        <v>0</v>
      </c>
      <c r="Q174" s="253">
        <v>0</v>
      </c>
      <c r="R174" s="253">
        <f>Q174*H174</f>
        <v>0</v>
      </c>
      <c r="S174" s="253">
        <v>0</v>
      </c>
      <c r="T174" s="25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5" t="s">
        <v>138</v>
      </c>
      <c r="AT174" s="255" t="s">
        <v>134</v>
      </c>
      <c r="AU174" s="255" t="s">
        <v>86</v>
      </c>
      <c r="AY174" s="16" t="s">
        <v>132</v>
      </c>
      <c r="BE174" s="256">
        <f>IF(N174="základní",J174,0)</f>
        <v>0</v>
      </c>
      <c r="BF174" s="256">
        <f>IF(N174="snížená",J174,0)</f>
        <v>0</v>
      </c>
      <c r="BG174" s="256">
        <f>IF(N174="zákl. přenesená",J174,0)</f>
        <v>0</v>
      </c>
      <c r="BH174" s="256">
        <f>IF(N174="sníž. přenesená",J174,0)</f>
        <v>0</v>
      </c>
      <c r="BI174" s="256">
        <f>IF(N174="nulová",J174,0)</f>
        <v>0</v>
      </c>
      <c r="BJ174" s="16" t="s">
        <v>84</v>
      </c>
      <c r="BK174" s="256">
        <f>ROUND(I174*H174,2)</f>
        <v>0</v>
      </c>
      <c r="BL174" s="16" t="s">
        <v>138</v>
      </c>
      <c r="BM174" s="255" t="s">
        <v>220</v>
      </c>
    </row>
    <row r="175" s="2" customFormat="1">
      <c r="A175" s="37"/>
      <c r="B175" s="38"/>
      <c r="C175" s="39"/>
      <c r="D175" s="257" t="s">
        <v>139</v>
      </c>
      <c r="E175" s="39"/>
      <c r="F175" s="258" t="s">
        <v>218</v>
      </c>
      <c r="G175" s="39"/>
      <c r="H175" s="39"/>
      <c r="I175" s="153"/>
      <c r="J175" s="39"/>
      <c r="K175" s="39"/>
      <c r="L175" s="43"/>
      <c r="M175" s="259"/>
      <c r="N175" s="260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139</v>
      </c>
      <c r="AU175" s="16" t="s">
        <v>86</v>
      </c>
    </row>
    <row r="176" s="2" customFormat="1" ht="16.5" customHeight="1">
      <c r="A176" s="37"/>
      <c r="B176" s="38"/>
      <c r="C176" s="243" t="s">
        <v>221</v>
      </c>
      <c r="D176" s="243" t="s">
        <v>134</v>
      </c>
      <c r="E176" s="244" t="s">
        <v>222</v>
      </c>
      <c r="F176" s="245" t="s">
        <v>223</v>
      </c>
      <c r="G176" s="246" t="s">
        <v>137</v>
      </c>
      <c r="H176" s="247">
        <v>128.25</v>
      </c>
      <c r="I176" s="248"/>
      <c r="J176" s="249">
        <f>ROUND(I176*H176,2)</f>
        <v>0</v>
      </c>
      <c r="K176" s="250"/>
      <c r="L176" s="43"/>
      <c r="M176" s="251" t="s">
        <v>1</v>
      </c>
      <c r="N176" s="252" t="s">
        <v>41</v>
      </c>
      <c r="O176" s="90"/>
      <c r="P176" s="253">
        <f>O176*H176</f>
        <v>0</v>
      </c>
      <c r="Q176" s="253">
        <v>0</v>
      </c>
      <c r="R176" s="253">
        <f>Q176*H176</f>
        <v>0</v>
      </c>
      <c r="S176" s="253">
        <v>0</v>
      </c>
      <c r="T176" s="25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5" t="s">
        <v>138</v>
      </c>
      <c r="AT176" s="255" t="s">
        <v>134</v>
      </c>
      <c r="AU176" s="255" t="s">
        <v>86</v>
      </c>
      <c r="AY176" s="16" t="s">
        <v>132</v>
      </c>
      <c r="BE176" s="256">
        <f>IF(N176="základní",J176,0)</f>
        <v>0</v>
      </c>
      <c r="BF176" s="256">
        <f>IF(N176="snížená",J176,0)</f>
        <v>0</v>
      </c>
      <c r="BG176" s="256">
        <f>IF(N176="zákl. přenesená",J176,0)</f>
        <v>0</v>
      </c>
      <c r="BH176" s="256">
        <f>IF(N176="sníž. přenesená",J176,0)</f>
        <v>0</v>
      </c>
      <c r="BI176" s="256">
        <f>IF(N176="nulová",J176,0)</f>
        <v>0</v>
      </c>
      <c r="BJ176" s="16" t="s">
        <v>84</v>
      </c>
      <c r="BK176" s="256">
        <f>ROUND(I176*H176,2)</f>
        <v>0</v>
      </c>
      <c r="BL176" s="16" t="s">
        <v>138</v>
      </c>
      <c r="BM176" s="255" t="s">
        <v>224</v>
      </c>
    </row>
    <row r="177" s="2" customFormat="1">
      <c r="A177" s="37"/>
      <c r="B177" s="38"/>
      <c r="C177" s="39"/>
      <c r="D177" s="257" t="s">
        <v>139</v>
      </c>
      <c r="E177" s="39"/>
      <c r="F177" s="258" t="s">
        <v>223</v>
      </c>
      <c r="G177" s="39"/>
      <c r="H177" s="39"/>
      <c r="I177" s="153"/>
      <c r="J177" s="39"/>
      <c r="K177" s="39"/>
      <c r="L177" s="43"/>
      <c r="M177" s="259"/>
      <c r="N177" s="260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139</v>
      </c>
      <c r="AU177" s="16" t="s">
        <v>86</v>
      </c>
    </row>
    <row r="178" s="2" customFormat="1" ht="16.5" customHeight="1">
      <c r="A178" s="37"/>
      <c r="B178" s="38"/>
      <c r="C178" s="243" t="s">
        <v>225</v>
      </c>
      <c r="D178" s="243" t="s">
        <v>134</v>
      </c>
      <c r="E178" s="244" t="s">
        <v>226</v>
      </c>
      <c r="F178" s="245" t="s">
        <v>227</v>
      </c>
      <c r="G178" s="246" t="s">
        <v>228</v>
      </c>
      <c r="H178" s="247">
        <v>25.129999999999999</v>
      </c>
      <c r="I178" s="248"/>
      <c r="J178" s="249">
        <f>ROUND(I178*H178,2)</f>
        <v>0</v>
      </c>
      <c r="K178" s="250"/>
      <c r="L178" s="43"/>
      <c r="M178" s="251" t="s">
        <v>1</v>
      </c>
      <c r="N178" s="252" t="s">
        <v>41</v>
      </c>
      <c r="O178" s="90"/>
      <c r="P178" s="253">
        <f>O178*H178</f>
        <v>0</v>
      </c>
      <c r="Q178" s="253">
        <v>0</v>
      </c>
      <c r="R178" s="253">
        <f>Q178*H178</f>
        <v>0</v>
      </c>
      <c r="S178" s="253">
        <v>0</v>
      </c>
      <c r="T178" s="25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5" t="s">
        <v>138</v>
      </c>
      <c r="AT178" s="255" t="s">
        <v>134</v>
      </c>
      <c r="AU178" s="255" t="s">
        <v>86</v>
      </c>
      <c r="AY178" s="16" t="s">
        <v>132</v>
      </c>
      <c r="BE178" s="256">
        <f>IF(N178="základní",J178,0)</f>
        <v>0</v>
      </c>
      <c r="BF178" s="256">
        <f>IF(N178="snížená",J178,0)</f>
        <v>0</v>
      </c>
      <c r="BG178" s="256">
        <f>IF(N178="zákl. přenesená",J178,0)</f>
        <v>0</v>
      </c>
      <c r="BH178" s="256">
        <f>IF(N178="sníž. přenesená",J178,0)</f>
        <v>0</v>
      </c>
      <c r="BI178" s="256">
        <f>IF(N178="nulová",J178,0)</f>
        <v>0</v>
      </c>
      <c r="BJ178" s="16" t="s">
        <v>84</v>
      </c>
      <c r="BK178" s="256">
        <f>ROUND(I178*H178,2)</f>
        <v>0</v>
      </c>
      <c r="BL178" s="16" t="s">
        <v>138</v>
      </c>
      <c r="BM178" s="255" t="s">
        <v>229</v>
      </c>
    </row>
    <row r="179" s="2" customFormat="1">
      <c r="A179" s="37"/>
      <c r="B179" s="38"/>
      <c r="C179" s="39"/>
      <c r="D179" s="257" t="s">
        <v>139</v>
      </c>
      <c r="E179" s="39"/>
      <c r="F179" s="258" t="s">
        <v>227</v>
      </c>
      <c r="G179" s="39"/>
      <c r="H179" s="39"/>
      <c r="I179" s="153"/>
      <c r="J179" s="39"/>
      <c r="K179" s="39"/>
      <c r="L179" s="43"/>
      <c r="M179" s="259"/>
      <c r="N179" s="260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139</v>
      </c>
      <c r="AU179" s="16" t="s">
        <v>86</v>
      </c>
    </row>
    <row r="180" s="2" customFormat="1" ht="16.5" customHeight="1">
      <c r="A180" s="37"/>
      <c r="B180" s="38"/>
      <c r="C180" s="243" t="s">
        <v>153</v>
      </c>
      <c r="D180" s="243" t="s">
        <v>134</v>
      </c>
      <c r="E180" s="244" t="s">
        <v>230</v>
      </c>
      <c r="F180" s="245" t="s">
        <v>231</v>
      </c>
      <c r="G180" s="246" t="s">
        <v>157</v>
      </c>
      <c r="H180" s="247">
        <v>70</v>
      </c>
      <c r="I180" s="248"/>
      <c r="J180" s="249">
        <f>ROUND(I180*H180,2)</f>
        <v>0</v>
      </c>
      <c r="K180" s="250"/>
      <c r="L180" s="43"/>
      <c r="M180" s="251" t="s">
        <v>1</v>
      </c>
      <c r="N180" s="252" t="s">
        <v>41</v>
      </c>
      <c r="O180" s="90"/>
      <c r="P180" s="253">
        <f>O180*H180</f>
        <v>0</v>
      </c>
      <c r="Q180" s="253">
        <v>0</v>
      </c>
      <c r="R180" s="253">
        <f>Q180*H180</f>
        <v>0</v>
      </c>
      <c r="S180" s="253">
        <v>0</v>
      </c>
      <c r="T180" s="25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5" t="s">
        <v>138</v>
      </c>
      <c r="AT180" s="255" t="s">
        <v>134</v>
      </c>
      <c r="AU180" s="255" t="s">
        <v>86</v>
      </c>
      <c r="AY180" s="16" t="s">
        <v>132</v>
      </c>
      <c r="BE180" s="256">
        <f>IF(N180="základní",J180,0)</f>
        <v>0</v>
      </c>
      <c r="BF180" s="256">
        <f>IF(N180="snížená",J180,0)</f>
        <v>0</v>
      </c>
      <c r="BG180" s="256">
        <f>IF(N180="zákl. přenesená",J180,0)</f>
        <v>0</v>
      </c>
      <c r="BH180" s="256">
        <f>IF(N180="sníž. přenesená",J180,0)</f>
        <v>0</v>
      </c>
      <c r="BI180" s="256">
        <f>IF(N180="nulová",J180,0)</f>
        <v>0</v>
      </c>
      <c r="BJ180" s="16" t="s">
        <v>84</v>
      </c>
      <c r="BK180" s="256">
        <f>ROUND(I180*H180,2)</f>
        <v>0</v>
      </c>
      <c r="BL180" s="16" t="s">
        <v>138</v>
      </c>
      <c r="BM180" s="255" t="s">
        <v>232</v>
      </c>
    </row>
    <row r="181" s="2" customFormat="1">
      <c r="A181" s="37"/>
      <c r="B181" s="38"/>
      <c r="C181" s="39"/>
      <c r="D181" s="257" t="s">
        <v>139</v>
      </c>
      <c r="E181" s="39"/>
      <c r="F181" s="258" t="s">
        <v>231</v>
      </c>
      <c r="G181" s="39"/>
      <c r="H181" s="39"/>
      <c r="I181" s="153"/>
      <c r="J181" s="39"/>
      <c r="K181" s="39"/>
      <c r="L181" s="43"/>
      <c r="M181" s="259"/>
      <c r="N181" s="260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139</v>
      </c>
      <c r="AU181" s="16" t="s">
        <v>86</v>
      </c>
    </row>
    <row r="182" s="2" customFormat="1" ht="16.5" customHeight="1">
      <c r="A182" s="37"/>
      <c r="B182" s="38"/>
      <c r="C182" s="243" t="s">
        <v>233</v>
      </c>
      <c r="D182" s="243" t="s">
        <v>134</v>
      </c>
      <c r="E182" s="244" t="s">
        <v>234</v>
      </c>
      <c r="F182" s="245" t="s">
        <v>235</v>
      </c>
      <c r="G182" s="246" t="s">
        <v>236</v>
      </c>
      <c r="H182" s="247">
        <v>1</v>
      </c>
      <c r="I182" s="248"/>
      <c r="J182" s="249">
        <f>ROUND(I182*H182,2)</f>
        <v>0</v>
      </c>
      <c r="K182" s="250"/>
      <c r="L182" s="43"/>
      <c r="M182" s="251" t="s">
        <v>1</v>
      </c>
      <c r="N182" s="252" t="s">
        <v>41</v>
      </c>
      <c r="O182" s="90"/>
      <c r="P182" s="253">
        <f>O182*H182</f>
        <v>0</v>
      </c>
      <c r="Q182" s="253">
        <v>0</v>
      </c>
      <c r="R182" s="253">
        <f>Q182*H182</f>
        <v>0</v>
      </c>
      <c r="S182" s="253">
        <v>0</v>
      </c>
      <c r="T182" s="25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5" t="s">
        <v>138</v>
      </c>
      <c r="AT182" s="255" t="s">
        <v>134</v>
      </c>
      <c r="AU182" s="255" t="s">
        <v>86</v>
      </c>
      <c r="AY182" s="16" t="s">
        <v>132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6" t="s">
        <v>84</v>
      </c>
      <c r="BK182" s="256">
        <f>ROUND(I182*H182,2)</f>
        <v>0</v>
      </c>
      <c r="BL182" s="16" t="s">
        <v>138</v>
      </c>
      <c r="BM182" s="255" t="s">
        <v>237</v>
      </c>
    </row>
    <row r="183" s="2" customFormat="1">
      <c r="A183" s="37"/>
      <c r="B183" s="38"/>
      <c r="C183" s="39"/>
      <c r="D183" s="257" t="s">
        <v>139</v>
      </c>
      <c r="E183" s="39"/>
      <c r="F183" s="258" t="s">
        <v>235</v>
      </c>
      <c r="G183" s="39"/>
      <c r="H183" s="39"/>
      <c r="I183" s="153"/>
      <c r="J183" s="39"/>
      <c r="K183" s="39"/>
      <c r="L183" s="43"/>
      <c r="M183" s="259"/>
      <c r="N183" s="260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139</v>
      </c>
      <c r="AU183" s="16" t="s">
        <v>86</v>
      </c>
    </row>
    <row r="184" s="12" customFormat="1" ht="22.8" customHeight="1">
      <c r="A184" s="12"/>
      <c r="B184" s="227"/>
      <c r="C184" s="228"/>
      <c r="D184" s="229" t="s">
        <v>75</v>
      </c>
      <c r="E184" s="241" t="s">
        <v>86</v>
      </c>
      <c r="F184" s="241" t="s">
        <v>238</v>
      </c>
      <c r="G184" s="228"/>
      <c r="H184" s="228"/>
      <c r="I184" s="231"/>
      <c r="J184" s="242">
        <f>BK184</f>
        <v>0</v>
      </c>
      <c r="K184" s="228"/>
      <c r="L184" s="233"/>
      <c r="M184" s="234"/>
      <c r="N184" s="235"/>
      <c r="O184" s="235"/>
      <c r="P184" s="236">
        <f>SUM(P185:P192)</f>
        <v>0</v>
      </c>
      <c r="Q184" s="235"/>
      <c r="R184" s="236">
        <f>SUM(R185:R192)</f>
        <v>0</v>
      </c>
      <c r="S184" s="235"/>
      <c r="T184" s="237">
        <f>SUM(T185:T192)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8" t="s">
        <v>84</v>
      </c>
      <c r="AT184" s="239" t="s">
        <v>75</v>
      </c>
      <c r="AU184" s="239" t="s">
        <v>84</v>
      </c>
      <c r="AY184" s="238" t="s">
        <v>132</v>
      </c>
      <c r="BK184" s="240">
        <f>SUM(BK185:BK192)</f>
        <v>0</v>
      </c>
    </row>
    <row r="185" s="2" customFormat="1" ht="16.5" customHeight="1">
      <c r="A185" s="37"/>
      <c r="B185" s="38"/>
      <c r="C185" s="243" t="s">
        <v>197</v>
      </c>
      <c r="D185" s="243" t="s">
        <v>134</v>
      </c>
      <c r="E185" s="244" t="s">
        <v>239</v>
      </c>
      <c r="F185" s="245" t="s">
        <v>240</v>
      </c>
      <c r="G185" s="246" t="s">
        <v>182</v>
      </c>
      <c r="H185" s="247">
        <v>100</v>
      </c>
      <c r="I185" s="248"/>
      <c r="J185" s="249">
        <f>ROUND(I185*H185,2)</f>
        <v>0</v>
      </c>
      <c r="K185" s="250"/>
      <c r="L185" s="43"/>
      <c r="M185" s="251" t="s">
        <v>1</v>
      </c>
      <c r="N185" s="252" t="s">
        <v>41</v>
      </c>
      <c r="O185" s="90"/>
      <c r="P185" s="253">
        <f>O185*H185</f>
        <v>0</v>
      </c>
      <c r="Q185" s="253">
        <v>0</v>
      </c>
      <c r="R185" s="253">
        <f>Q185*H185</f>
        <v>0</v>
      </c>
      <c r="S185" s="253">
        <v>0</v>
      </c>
      <c r="T185" s="25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5" t="s">
        <v>138</v>
      </c>
      <c r="AT185" s="255" t="s">
        <v>134</v>
      </c>
      <c r="AU185" s="255" t="s">
        <v>86</v>
      </c>
      <c r="AY185" s="16" t="s">
        <v>132</v>
      </c>
      <c r="BE185" s="256">
        <f>IF(N185="základní",J185,0)</f>
        <v>0</v>
      </c>
      <c r="BF185" s="256">
        <f>IF(N185="snížená",J185,0)</f>
        <v>0</v>
      </c>
      <c r="BG185" s="256">
        <f>IF(N185="zákl. přenesená",J185,0)</f>
        <v>0</v>
      </c>
      <c r="BH185" s="256">
        <f>IF(N185="sníž. přenesená",J185,0)</f>
        <v>0</v>
      </c>
      <c r="BI185" s="256">
        <f>IF(N185="nulová",J185,0)</f>
        <v>0</v>
      </c>
      <c r="BJ185" s="16" t="s">
        <v>84</v>
      </c>
      <c r="BK185" s="256">
        <f>ROUND(I185*H185,2)</f>
        <v>0</v>
      </c>
      <c r="BL185" s="16" t="s">
        <v>138</v>
      </c>
      <c r="BM185" s="255" t="s">
        <v>241</v>
      </c>
    </row>
    <row r="186" s="2" customFormat="1">
      <c r="A186" s="37"/>
      <c r="B186" s="38"/>
      <c r="C186" s="39"/>
      <c r="D186" s="257" t="s">
        <v>139</v>
      </c>
      <c r="E186" s="39"/>
      <c r="F186" s="258" t="s">
        <v>240</v>
      </c>
      <c r="G186" s="39"/>
      <c r="H186" s="39"/>
      <c r="I186" s="153"/>
      <c r="J186" s="39"/>
      <c r="K186" s="39"/>
      <c r="L186" s="43"/>
      <c r="M186" s="259"/>
      <c r="N186" s="260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139</v>
      </c>
      <c r="AU186" s="16" t="s">
        <v>86</v>
      </c>
    </row>
    <row r="187" s="2" customFormat="1" ht="16.5" customHeight="1">
      <c r="A187" s="37"/>
      <c r="B187" s="38"/>
      <c r="C187" s="243" t="s">
        <v>242</v>
      </c>
      <c r="D187" s="243" t="s">
        <v>134</v>
      </c>
      <c r="E187" s="244" t="s">
        <v>243</v>
      </c>
      <c r="F187" s="245" t="s">
        <v>244</v>
      </c>
      <c r="G187" s="246" t="s">
        <v>182</v>
      </c>
      <c r="H187" s="247">
        <v>1400</v>
      </c>
      <c r="I187" s="248"/>
      <c r="J187" s="249">
        <f>ROUND(I187*H187,2)</f>
        <v>0</v>
      </c>
      <c r="K187" s="250"/>
      <c r="L187" s="43"/>
      <c r="M187" s="251" t="s">
        <v>1</v>
      </c>
      <c r="N187" s="252" t="s">
        <v>41</v>
      </c>
      <c r="O187" s="90"/>
      <c r="P187" s="253">
        <f>O187*H187</f>
        <v>0</v>
      </c>
      <c r="Q187" s="253">
        <v>0</v>
      </c>
      <c r="R187" s="253">
        <f>Q187*H187</f>
        <v>0</v>
      </c>
      <c r="S187" s="253">
        <v>0</v>
      </c>
      <c r="T187" s="25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5" t="s">
        <v>138</v>
      </c>
      <c r="AT187" s="255" t="s">
        <v>134</v>
      </c>
      <c r="AU187" s="255" t="s">
        <v>86</v>
      </c>
      <c r="AY187" s="16" t="s">
        <v>132</v>
      </c>
      <c r="BE187" s="256">
        <f>IF(N187="základní",J187,0)</f>
        <v>0</v>
      </c>
      <c r="BF187" s="256">
        <f>IF(N187="snížená",J187,0)</f>
        <v>0</v>
      </c>
      <c r="BG187" s="256">
        <f>IF(N187="zákl. přenesená",J187,0)</f>
        <v>0</v>
      </c>
      <c r="BH187" s="256">
        <f>IF(N187="sníž. přenesená",J187,0)</f>
        <v>0</v>
      </c>
      <c r="BI187" s="256">
        <f>IF(N187="nulová",J187,0)</f>
        <v>0</v>
      </c>
      <c r="BJ187" s="16" t="s">
        <v>84</v>
      </c>
      <c r="BK187" s="256">
        <f>ROUND(I187*H187,2)</f>
        <v>0</v>
      </c>
      <c r="BL187" s="16" t="s">
        <v>138</v>
      </c>
      <c r="BM187" s="255" t="s">
        <v>245</v>
      </c>
    </row>
    <row r="188" s="2" customFormat="1">
      <c r="A188" s="37"/>
      <c r="B188" s="38"/>
      <c r="C188" s="39"/>
      <c r="D188" s="257" t="s">
        <v>139</v>
      </c>
      <c r="E188" s="39"/>
      <c r="F188" s="258" t="s">
        <v>244</v>
      </c>
      <c r="G188" s="39"/>
      <c r="H188" s="39"/>
      <c r="I188" s="153"/>
      <c r="J188" s="39"/>
      <c r="K188" s="39"/>
      <c r="L188" s="43"/>
      <c r="M188" s="259"/>
      <c r="N188" s="26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139</v>
      </c>
      <c r="AU188" s="16" t="s">
        <v>86</v>
      </c>
    </row>
    <row r="189" s="2" customFormat="1" ht="16.5" customHeight="1">
      <c r="A189" s="37"/>
      <c r="B189" s="38"/>
      <c r="C189" s="243" t="s">
        <v>7</v>
      </c>
      <c r="D189" s="243" t="s">
        <v>134</v>
      </c>
      <c r="E189" s="244" t="s">
        <v>246</v>
      </c>
      <c r="F189" s="245" t="s">
        <v>247</v>
      </c>
      <c r="G189" s="246" t="s">
        <v>248</v>
      </c>
      <c r="H189" s="247">
        <v>260</v>
      </c>
      <c r="I189" s="248"/>
      <c r="J189" s="249">
        <f>ROUND(I189*H189,2)</f>
        <v>0</v>
      </c>
      <c r="K189" s="250"/>
      <c r="L189" s="43"/>
      <c r="M189" s="251" t="s">
        <v>1</v>
      </c>
      <c r="N189" s="252" t="s">
        <v>41</v>
      </c>
      <c r="O189" s="90"/>
      <c r="P189" s="253">
        <f>O189*H189</f>
        <v>0</v>
      </c>
      <c r="Q189" s="253">
        <v>0</v>
      </c>
      <c r="R189" s="253">
        <f>Q189*H189</f>
        <v>0</v>
      </c>
      <c r="S189" s="253">
        <v>0</v>
      </c>
      <c r="T189" s="25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5" t="s">
        <v>138</v>
      </c>
      <c r="AT189" s="255" t="s">
        <v>134</v>
      </c>
      <c r="AU189" s="255" t="s">
        <v>86</v>
      </c>
      <c r="AY189" s="16" t="s">
        <v>132</v>
      </c>
      <c r="BE189" s="256">
        <f>IF(N189="základní",J189,0)</f>
        <v>0</v>
      </c>
      <c r="BF189" s="256">
        <f>IF(N189="snížená",J189,0)</f>
        <v>0</v>
      </c>
      <c r="BG189" s="256">
        <f>IF(N189="zákl. přenesená",J189,0)</f>
        <v>0</v>
      </c>
      <c r="BH189" s="256">
        <f>IF(N189="sníž. přenesená",J189,0)</f>
        <v>0</v>
      </c>
      <c r="BI189" s="256">
        <f>IF(N189="nulová",J189,0)</f>
        <v>0</v>
      </c>
      <c r="BJ189" s="16" t="s">
        <v>84</v>
      </c>
      <c r="BK189" s="256">
        <f>ROUND(I189*H189,2)</f>
        <v>0</v>
      </c>
      <c r="BL189" s="16" t="s">
        <v>138</v>
      </c>
      <c r="BM189" s="255" t="s">
        <v>249</v>
      </c>
    </row>
    <row r="190" s="2" customFormat="1">
      <c r="A190" s="37"/>
      <c r="B190" s="38"/>
      <c r="C190" s="39"/>
      <c r="D190" s="257" t="s">
        <v>139</v>
      </c>
      <c r="E190" s="39"/>
      <c r="F190" s="258" t="s">
        <v>247</v>
      </c>
      <c r="G190" s="39"/>
      <c r="H190" s="39"/>
      <c r="I190" s="153"/>
      <c r="J190" s="39"/>
      <c r="K190" s="39"/>
      <c r="L190" s="43"/>
      <c r="M190" s="259"/>
      <c r="N190" s="260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139</v>
      </c>
      <c r="AU190" s="16" t="s">
        <v>86</v>
      </c>
    </row>
    <row r="191" s="2" customFormat="1" ht="16.5" customHeight="1">
      <c r="A191" s="37"/>
      <c r="B191" s="38"/>
      <c r="C191" s="261" t="s">
        <v>178</v>
      </c>
      <c r="D191" s="261" t="s">
        <v>167</v>
      </c>
      <c r="E191" s="262" t="s">
        <v>250</v>
      </c>
      <c r="F191" s="263" t="s">
        <v>251</v>
      </c>
      <c r="G191" s="264" t="s">
        <v>219</v>
      </c>
      <c r="H191" s="265">
        <v>23</v>
      </c>
      <c r="I191" s="266"/>
      <c r="J191" s="267">
        <f>ROUND(I191*H191,2)</f>
        <v>0</v>
      </c>
      <c r="K191" s="268"/>
      <c r="L191" s="269"/>
      <c r="M191" s="270" t="s">
        <v>1</v>
      </c>
      <c r="N191" s="271" t="s">
        <v>41</v>
      </c>
      <c r="O191" s="90"/>
      <c r="P191" s="253">
        <f>O191*H191</f>
        <v>0</v>
      </c>
      <c r="Q191" s="253">
        <v>0</v>
      </c>
      <c r="R191" s="253">
        <f>Q191*H191</f>
        <v>0</v>
      </c>
      <c r="S191" s="253">
        <v>0</v>
      </c>
      <c r="T191" s="25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5" t="s">
        <v>150</v>
      </c>
      <c r="AT191" s="255" t="s">
        <v>167</v>
      </c>
      <c r="AU191" s="255" t="s">
        <v>86</v>
      </c>
      <c r="AY191" s="16" t="s">
        <v>132</v>
      </c>
      <c r="BE191" s="256">
        <f>IF(N191="základní",J191,0)</f>
        <v>0</v>
      </c>
      <c r="BF191" s="256">
        <f>IF(N191="snížená",J191,0)</f>
        <v>0</v>
      </c>
      <c r="BG191" s="256">
        <f>IF(N191="zákl. přenesená",J191,0)</f>
        <v>0</v>
      </c>
      <c r="BH191" s="256">
        <f>IF(N191="sníž. přenesená",J191,0)</f>
        <v>0</v>
      </c>
      <c r="BI191" s="256">
        <f>IF(N191="nulová",J191,0)</f>
        <v>0</v>
      </c>
      <c r="BJ191" s="16" t="s">
        <v>84</v>
      </c>
      <c r="BK191" s="256">
        <f>ROUND(I191*H191,2)</f>
        <v>0</v>
      </c>
      <c r="BL191" s="16" t="s">
        <v>138</v>
      </c>
      <c r="BM191" s="255" t="s">
        <v>252</v>
      </c>
    </row>
    <row r="192" s="2" customFormat="1">
      <c r="A192" s="37"/>
      <c r="B192" s="38"/>
      <c r="C192" s="39"/>
      <c r="D192" s="257" t="s">
        <v>139</v>
      </c>
      <c r="E192" s="39"/>
      <c r="F192" s="258" t="s">
        <v>251</v>
      </c>
      <c r="G192" s="39"/>
      <c r="H192" s="39"/>
      <c r="I192" s="153"/>
      <c r="J192" s="39"/>
      <c r="K192" s="39"/>
      <c r="L192" s="43"/>
      <c r="M192" s="259"/>
      <c r="N192" s="260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139</v>
      </c>
      <c r="AU192" s="16" t="s">
        <v>86</v>
      </c>
    </row>
    <row r="193" s="12" customFormat="1" ht="22.8" customHeight="1">
      <c r="A193" s="12"/>
      <c r="B193" s="227"/>
      <c r="C193" s="228"/>
      <c r="D193" s="229" t="s">
        <v>75</v>
      </c>
      <c r="E193" s="241" t="s">
        <v>253</v>
      </c>
      <c r="F193" s="241" t="s">
        <v>254</v>
      </c>
      <c r="G193" s="228"/>
      <c r="H193" s="228"/>
      <c r="I193" s="231"/>
      <c r="J193" s="242">
        <f>BK193</f>
        <v>0</v>
      </c>
      <c r="K193" s="228"/>
      <c r="L193" s="233"/>
      <c r="M193" s="234"/>
      <c r="N193" s="235"/>
      <c r="O193" s="235"/>
      <c r="P193" s="236">
        <f>SUM(P194:P195)</f>
        <v>0</v>
      </c>
      <c r="Q193" s="235"/>
      <c r="R193" s="236">
        <f>SUM(R194:R195)</f>
        <v>0</v>
      </c>
      <c r="S193" s="235"/>
      <c r="T193" s="237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8" t="s">
        <v>84</v>
      </c>
      <c r="AT193" s="239" t="s">
        <v>75</v>
      </c>
      <c r="AU193" s="239" t="s">
        <v>84</v>
      </c>
      <c r="AY193" s="238" t="s">
        <v>132</v>
      </c>
      <c r="BK193" s="240">
        <f>SUM(BK194:BK195)</f>
        <v>0</v>
      </c>
    </row>
    <row r="194" s="2" customFormat="1" ht="16.5" customHeight="1">
      <c r="A194" s="37"/>
      <c r="B194" s="38"/>
      <c r="C194" s="243" t="s">
        <v>255</v>
      </c>
      <c r="D194" s="243" t="s">
        <v>134</v>
      </c>
      <c r="E194" s="244" t="s">
        <v>256</v>
      </c>
      <c r="F194" s="245" t="s">
        <v>257</v>
      </c>
      <c r="G194" s="246" t="s">
        <v>219</v>
      </c>
      <c r="H194" s="247">
        <v>69.274000000000001</v>
      </c>
      <c r="I194" s="248"/>
      <c r="J194" s="249">
        <f>ROUND(I194*H194,2)</f>
        <v>0</v>
      </c>
      <c r="K194" s="250"/>
      <c r="L194" s="43"/>
      <c r="M194" s="251" t="s">
        <v>1</v>
      </c>
      <c r="N194" s="252" t="s">
        <v>41</v>
      </c>
      <c r="O194" s="90"/>
      <c r="P194" s="253">
        <f>O194*H194</f>
        <v>0</v>
      </c>
      <c r="Q194" s="253">
        <v>0</v>
      </c>
      <c r="R194" s="253">
        <f>Q194*H194</f>
        <v>0</v>
      </c>
      <c r="S194" s="253">
        <v>0</v>
      </c>
      <c r="T194" s="25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5" t="s">
        <v>138</v>
      </c>
      <c r="AT194" s="255" t="s">
        <v>134</v>
      </c>
      <c r="AU194" s="255" t="s">
        <v>86</v>
      </c>
      <c r="AY194" s="16" t="s">
        <v>132</v>
      </c>
      <c r="BE194" s="256">
        <f>IF(N194="základní",J194,0)</f>
        <v>0</v>
      </c>
      <c r="BF194" s="256">
        <f>IF(N194="snížená",J194,0)</f>
        <v>0</v>
      </c>
      <c r="BG194" s="256">
        <f>IF(N194="zákl. přenesená",J194,0)</f>
        <v>0</v>
      </c>
      <c r="BH194" s="256">
        <f>IF(N194="sníž. přenesená",J194,0)</f>
        <v>0</v>
      </c>
      <c r="BI194" s="256">
        <f>IF(N194="nulová",J194,0)</f>
        <v>0</v>
      </c>
      <c r="BJ194" s="16" t="s">
        <v>84</v>
      </c>
      <c r="BK194" s="256">
        <f>ROUND(I194*H194,2)</f>
        <v>0</v>
      </c>
      <c r="BL194" s="16" t="s">
        <v>138</v>
      </c>
      <c r="BM194" s="255" t="s">
        <v>258</v>
      </c>
    </row>
    <row r="195" s="2" customFormat="1">
      <c r="A195" s="37"/>
      <c r="B195" s="38"/>
      <c r="C195" s="39"/>
      <c r="D195" s="257" t="s">
        <v>139</v>
      </c>
      <c r="E195" s="39"/>
      <c r="F195" s="258" t="s">
        <v>257</v>
      </c>
      <c r="G195" s="39"/>
      <c r="H195" s="39"/>
      <c r="I195" s="153"/>
      <c r="J195" s="39"/>
      <c r="K195" s="39"/>
      <c r="L195" s="43"/>
      <c r="M195" s="259"/>
      <c r="N195" s="260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139</v>
      </c>
      <c r="AU195" s="16" t="s">
        <v>86</v>
      </c>
    </row>
    <row r="196" s="12" customFormat="1" ht="25.92" customHeight="1">
      <c r="A196" s="12"/>
      <c r="B196" s="227"/>
      <c r="C196" s="228"/>
      <c r="D196" s="229" t="s">
        <v>75</v>
      </c>
      <c r="E196" s="230" t="s">
        <v>98</v>
      </c>
      <c r="F196" s="230" t="s">
        <v>259</v>
      </c>
      <c r="G196" s="228"/>
      <c r="H196" s="228"/>
      <c r="I196" s="231"/>
      <c r="J196" s="232">
        <f>BK196</f>
        <v>0</v>
      </c>
      <c r="K196" s="228"/>
      <c r="L196" s="233"/>
      <c r="M196" s="234"/>
      <c r="N196" s="235"/>
      <c r="O196" s="235"/>
      <c r="P196" s="236">
        <f>P197+P200+P203+P206</f>
        <v>0</v>
      </c>
      <c r="Q196" s="235"/>
      <c r="R196" s="236">
        <f>R197+R200+R203+R206</f>
        <v>0</v>
      </c>
      <c r="S196" s="235"/>
      <c r="T196" s="237">
        <f>T197+T200+T203+T206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8" t="s">
        <v>221</v>
      </c>
      <c r="AT196" s="239" t="s">
        <v>75</v>
      </c>
      <c r="AU196" s="239" t="s">
        <v>76</v>
      </c>
      <c r="AY196" s="238" t="s">
        <v>132</v>
      </c>
      <c r="BK196" s="240">
        <f>BK197+BK200+BK203+BK206</f>
        <v>0</v>
      </c>
    </row>
    <row r="197" s="12" customFormat="1" ht="22.8" customHeight="1">
      <c r="A197" s="12"/>
      <c r="B197" s="227"/>
      <c r="C197" s="228"/>
      <c r="D197" s="229" t="s">
        <v>75</v>
      </c>
      <c r="E197" s="241" t="s">
        <v>260</v>
      </c>
      <c r="F197" s="241" t="s">
        <v>261</v>
      </c>
      <c r="G197" s="228"/>
      <c r="H197" s="228"/>
      <c r="I197" s="231"/>
      <c r="J197" s="242">
        <f>BK197</f>
        <v>0</v>
      </c>
      <c r="K197" s="228"/>
      <c r="L197" s="233"/>
      <c r="M197" s="234"/>
      <c r="N197" s="235"/>
      <c r="O197" s="235"/>
      <c r="P197" s="236">
        <f>SUM(P198:P199)</f>
        <v>0</v>
      </c>
      <c r="Q197" s="235"/>
      <c r="R197" s="236">
        <f>SUM(R198:R199)</f>
        <v>0</v>
      </c>
      <c r="S197" s="235"/>
      <c r="T197" s="237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8" t="s">
        <v>221</v>
      </c>
      <c r="AT197" s="239" t="s">
        <v>75</v>
      </c>
      <c r="AU197" s="239" t="s">
        <v>84</v>
      </c>
      <c r="AY197" s="238" t="s">
        <v>132</v>
      </c>
      <c r="BK197" s="240">
        <f>SUM(BK198:BK199)</f>
        <v>0</v>
      </c>
    </row>
    <row r="198" s="2" customFormat="1" ht="16.5" customHeight="1">
      <c r="A198" s="37"/>
      <c r="B198" s="38"/>
      <c r="C198" s="243" t="s">
        <v>146</v>
      </c>
      <c r="D198" s="243" t="s">
        <v>134</v>
      </c>
      <c r="E198" s="244" t="s">
        <v>262</v>
      </c>
      <c r="F198" s="245" t="s">
        <v>261</v>
      </c>
      <c r="G198" s="246" t="s">
        <v>236</v>
      </c>
      <c r="H198" s="247">
        <v>1</v>
      </c>
      <c r="I198" s="248"/>
      <c r="J198" s="249">
        <f>ROUND(I198*H198,2)</f>
        <v>0</v>
      </c>
      <c r="K198" s="250"/>
      <c r="L198" s="43"/>
      <c r="M198" s="251" t="s">
        <v>1</v>
      </c>
      <c r="N198" s="252" t="s">
        <v>41</v>
      </c>
      <c r="O198" s="90"/>
      <c r="P198" s="253">
        <f>O198*H198</f>
        <v>0</v>
      </c>
      <c r="Q198" s="253">
        <v>0</v>
      </c>
      <c r="R198" s="253">
        <f>Q198*H198</f>
        <v>0</v>
      </c>
      <c r="S198" s="253">
        <v>0</v>
      </c>
      <c r="T198" s="25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5" t="s">
        <v>138</v>
      </c>
      <c r="AT198" s="255" t="s">
        <v>134</v>
      </c>
      <c r="AU198" s="255" t="s">
        <v>86</v>
      </c>
      <c r="AY198" s="16" t="s">
        <v>132</v>
      </c>
      <c r="BE198" s="256">
        <f>IF(N198="základní",J198,0)</f>
        <v>0</v>
      </c>
      <c r="BF198" s="256">
        <f>IF(N198="snížená",J198,0)</f>
        <v>0</v>
      </c>
      <c r="BG198" s="256">
        <f>IF(N198="zákl. přenesená",J198,0)</f>
        <v>0</v>
      </c>
      <c r="BH198" s="256">
        <f>IF(N198="sníž. přenesená",J198,0)</f>
        <v>0</v>
      </c>
      <c r="BI198" s="256">
        <f>IF(N198="nulová",J198,0)</f>
        <v>0</v>
      </c>
      <c r="BJ198" s="16" t="s">
        <v>84</v>
      </c>
      <c r="BK198" s="256">
        <f>ROUND(I198*H198,2)</f>
        <v>0</v>
      </c>
      <c r="BL198" s="16" t="s">
        <v>138</v>
      </c>
      <c r="BM198" s="255" t="s">
        <v>263</v>
      </c>
    </row>
    <row r="199" s="2" customFormat="1">
      <c r="A199" s="37"/>
      <c r="B199" s="38"/>
      <c r="C199" s="39"/>
      <c r="D199" s="257" t="s">
        <v>139</v>
      </c>
      <c r="E199" s="39"/>
      <c r="F199" s="258" t="s">
        <v>261</v>
      </c>
      <c r="G199" s="39"/>
      <c r="H199" s="39"/>
      <c r="I199" s="153"/>
      <c r="J199" s="39"/>
      <c r="K199" s="39"/>
      <c r="L199" s="43"/>
      <c r="M199" s="259"/>
      <c r="N199" s="260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139</v>
      </c>
      <c r="AU199" s="16" t="s">
        <v>86</v>
      </c>
    </row>
    <row r="200" s="12" customFormat="1" ht="22.8" customHeight="1">
      <c r="A200" s="12"/>
      <c r="B200" s="227"/>
      <c r="C200" s="228"/>
      <c r="D200" s="229" t="s">
        <v>75</v>
      </c>
      <c r="E200" s="241" t="s">
        <v>264</v>
      </c>
      <c r="F200" s="241" t="s">
        <v>265</v>
      </c>
      <c r="G200" s="228"/>
      <c r="H200" s="228"/>
      <c r="I200" s="231"/>
      <c r="J200" s="242">
        <f>BK200</f>
        <v>0</v>
      </c>
      <c r="K200" s="228"/>
      <c r="L200" s="233"/>
      <c r="M200" s="234"/>
      <c r="N200" s="235"/>
      <c r="O200" s="235"/>
      <c r="P200" s="236">
        <f>SUM(P201:P202)</f>
        <v>0</v>
      </c>
      <c r="Q200" s="235"/>
      <c r="R200" s="236">
        <f>SUM(R201:R202)</f>
        <v>0</v>
      </c>
      <c r="S200" s="235"/>
      <c r="T200" s="237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8" t="s">
        <v>221</v>
      </c>
      <c r="AT200" s="239" t="s">
        <v>75</v>
      </c>
      <c r="AU200" s="239" t="s">
        <v>84</v>
      </c>
      <c r="AY200" s="238" t="s">
        <v>132</v>
      </c>
      <c r="BK200" s="240">
        <f>SUM(BK201:BK202)</f>
        <v>0</v>
      </c>
    </row>
    <row r="201" s="2" customFormat="1" ht="16.5" customHeight="1">
      <c r="A201" s="37"/>
      <c r="B201" s="38"/>
      <c r="C201" s="243" t="s">
        <v>266</v>
      </c>
      <c r="D201" s="243" t="s">
        <v>134</v>
      </c>
      <c r="E201" s="244" t="s">
        <v>267</v>
      </c>
      <c r="F201" s="245" t="s">
        <v>265</v>
      </c>
      <c r="G201" s="246" t="s">
        <v>236</v>
      </c>
      <c r="H201" s="247">
        <v>1</v>
      </c>
      <c r="I201" s="248"/>
      <c r="J201" s="249">
        <f>ROUND(I201*H201,2)</f>
        <v>0</v>
      </c>
      <c r="K201" s="250"/>
      <c r="L201" s="43"/>
      <c r="M201" s="251" t="s">
        <v>1</v>
      </c>
      <c r="N201" s="252" t="s">
        <v>41</v>
      </c>
      <c r="O201" s="90"/>
      <c r="P201" s="253">
        <f>O201*H201</f>
        <v>0</v>
      </c>
      <c r="Q201" s="253">
        <v>0</v>
      </c>
      <c r="R201" s="253">
        <f>Q201*H201</f>
        <v>0</v>
      </c>
      <c r="S201" s="253">
        <v>0</v>
      </c>
      <c r="T201" s="25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5" t="s">
        <v>138</v>
      </c>
      <c r="AT201" s="255" t="s">
        <v>134</v>
      </c>
      <c r="AU201" s="255" t="s">
        <v>86</v>
      </c>
      <c r="AY201" s="16" t="s">
        <v>132</v>
      </c>
      <c r="BE201" s="256">
        <f>IF(N201="základní",J201,0)</f>
        <v>0</v>
      </c>
      <c r="BF201" s="256">
        <f>IF(N201="snížená",J201,0)</f>
        <v>0</v>
      </c>
      <c r="BG201" s="256">
        <f>IF(N201="zákl. přenesená",J201,0)</f>
        <v>0</v>
      </c>
      <c r="BH201" s="256">
        <f>IF(N201="sníž. přenesená",J201,0)</f>
        <v>0</v>
      </c>
      <c r="BI201" s="256">
        <f>IF(N201="nulová",J201,0)</f>
        <v>0</v>
      </c>
      <c r="BJ201" s="16" t="s">
        <v>84</v>
      </c>
      <c r="BK201" s="256">
        <f>ROUND(I201*H201,2)</f>
        <v>0</v>
      </c>
      <c r="BL201" s="16" t="s">
        <v>138</v>
      </c>
      <c r="BM201" s="255" t="s">
        <v>268</v>
      </c>
    </row>
    <row r="202" s="2" customFormat="1">
      <c r="A202" s="37"/>
      <c r="B202" s="38"/>
      <c r="C202" s="39"/>
      <c r="D202" s="257" t="s">
        <v>139</v>
      </c>
      <c r="E202" s="39"/>
      <c r="F202" s="258" t="s">
        <v>265</v>
      </c>
      <c r="G202" s="39"/>
      <c r="H202" s="39"/>
      <c r="I202" s="153"/>
      <c r="J202" s="39"/>
      <c r="K202" s="39"/>
      <c r="L202" s="43"/>
      <c r="M202" s="259"/>
      <c r="N202" s="260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139</v>
      </c>
      <c r="AU202" s="16" t="s">
        <v>86</v>
      </c>
    </row>
    <row r="203" s="12" customFormat="1" ht="22.8" customHeight="1">
      <c r="A203" s="12"/>
      <c r="B203" s="227"/>
      <c r="C203" s="228"/>
      <c r="D203" s="229" t="s">
        <v>75</v>
      </c>
      <c r="E203" s="241" t="s">
        <v>269</v>
      </c>
      <c r="F203" s="241" t="s">
        <v>270</v>
      </c>
      <c r="G203" s="228"/>
      <c r="H203" s="228"/>
      <c r="I203" s="231"/>
      <c r="J203" s="242">
        <f>BK203</f>
        <v>0</v>
      </c>
      <c r="K203" s="228"/>
      <c r="L203" s="233"/>
      <c r="M203" s="234"/>
      <c r="N203" s="235"/>
      <c r="O203" s="235"/>
      <c r="P203" s="236">
        <f>SUM(P204:P205)</f>
        <v>0</v>
      </c>
      <c r="Q203" s="235"/>
      <c r="R203" s="236">
        <f>SUM(R204:R205)</f>
        <v>0</v>
      </c>
      <c r="S203" s="235"/>
      <c r="T203" s="237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8" t="s">
        <v>221</v>
      </c>
      <c r="AT203" s="239" t="s">
        <v>75</v>
      </c>
      <c r="AU203" s="239" t="s">
        <v>84</v>
      </c>
      <c r="AY203" s="238" t="s">
        <v>132</v>
      </c>
      <c r="BK203" s="240">
        <f>SUM(BK204:BK205)</f>
        <v>0</v>
      </c>
    </row>
    <row r="204" s="2" customFormat="1" ht="16.5" customHeight="1">
      <c r="A204" s="37"/>
      <c r="B204" s="38"/>
      <c r="C204" s="243" t="s">
        <v>271</v>
      </c>
      <c r="D204" s="243" t="s">
        <v>134</v>
      </c>
      <c r="E204" s="244" t="s">
        <v>272</v>
      </c>
      <c r="F204" s="245" t="s">
        <v>273</v>
      </c>
      <c r="G204" s="246" t="s">
        <v>236</v>
      </c>
      <c r="H204" s="247">
        <v>1</v>
      </c>
      <c r="I204" s="248"/>
      <c r="J204" s="249">
        <f>ROUND(I204*H204,2)</f>
        <v>0</v>
      </c>
      <c r="K204" s="250"/>
      <c r="L204" s="43"/>
      <c r="M204" s="251" t="s">
        <v>1</v>
      </c>
      <c r="N204" s="252" t="s">
        <v>41</v>
      </c>
      <c r="O204" s="90"/>
      <c r="P204" s="253">
        <f>O204*H204</f>
        <v>0</v>
      </c>
      <c r="Q204" s="253">
        <v>0</v>
      </c>
      <c r="R204" s="253">
        <f>Q204*H204</f>
        <v>0</v>
      </c>
      <c r="S204" s="253">
        <v>0</v>
      </c>
      <c r="T204" s="25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5" t="s">
        <v>138</v>
      </c>
      <c r="AT204" s="255" t="s">
        <v>134</v>
      </c>
      <c r="AU204" s="255" t="s">
        <v>86</v>
      </c>
      <c r="AY204" s="16" t="s">
        <v>132</v>
      </c>
      <c r="BE204" s="256">
        <f>IF(N204="základní",J204,0)</f>
        <v>0</v>
      </c>
      <c r="BF204" s="256">
        <f>IF(N204="snížená",J204,0)</f>
        <v>0</v>
      </c>
      <c r="BG204" s="256">
        <f>IF(N204="zákl. přenesená",J204,0)</f>
        <v>0</v>
      </c>
      <c r="BH204" s="256">
        <f>IF(N204="sníž. přenesená",J204,0)</f>
        <v>0</v>
      </c>
      <c r="BI204" s="256">
        <f>IF(N204="nulová",J204,0)</f>
        <v>0</v>
      </c>
      <c r="BJ204" s="16" t="s">
        <v>84</v>
      </c>
      <c r="BK204" s="256">
        <f>ROUND(I204*H204,2)</f>
        <v>0</v>
      </c>
      <c r="BL204" s="16" t="s">
        <v>138</v>
      </c>
      <c r="BM204" s="255" t="s">
        <v>274</v>
      </c>
    </row>
    <row r="205" s="2" customFormat="1">
      <c r="A205" s="37"/>
      <c r="B205" s="38"/>
      <c r="C205" s="39"/>
      <c r="D205" s="257" t="s">
        <v>139</v>
      </c>
      <c r="E205" s="39"/>
      <c r="F205" s="258" t="s">
        <v>273</v>
      </c>
      <c r="G205" s="39"/>
      <c r="H205" s="39"/>
      <c r="I205" s="153"/>
      <c r="J205" s="39"/>
      <c r="K205" s="39"/>
      <c r="L205" s="43"/>
      <c r="M205" s="259"/>
      <c r="N205" s="260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139</v>
      </c>
      <c r="AU205" s="16" t="s">
        <v>86</v>
      </c>
    </row>
    <row r="206" s="12" customFormat="1" ht="22.8" customHeight="1">
      <c r="A206" s="12"/>
      <c r="B206" s="227"/>
      <c r="C206" s="228"/>
      <c r="D206" s="229" t="s">
        <v>75</v>
      </c>
      <c r="E206" s="241" t="s">
        <v>275</v>
      </c>
      <c r="F206" s="241" t="s">
        <v>276</v>
      </c>
      <c r="G206" s="228"/>
      <c r="H206" s="228"/>
      <c r="I206" s="231"/>
      <c r="J206" s="242">
        <f>BK206</f>
        <v>0</v>
      </c>
      <c r="K206" s="228"/>
      <c r="L206" s="233"/>
      <c r="M206" s="234"/>
      <c r="N206" s="235"/>
      <c r="O206" s="235"/>
      <c r="P206" s="236">
        <f>SUM(P207:P208)</f>
        <v>0</v>
      </c>
      <c r="Q206" s="235"/>
      <c r="R206" s="236">
        <f>SUM(R207:R208)</f>
        <v>0</v>
      </c>
      <c r="S206" s="235"/>
      <c r="T206" s="237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8" t="s">
        <v>221</v>
      </c>
      <c r="AT206" s="239" t="s">
        <v>75</v>
      </c>
      <c r="AU206" s="239" t="s">
        <v>84</v>
      </c>
      <c r="AY206" s="238" t="s">
        <v>132</v>
      </c>
      <c r="BK206" s="240">
        <f>SUM(BK207:BK208)</f>
        <v>0</v>
      </c>
    </row>
    <row r="207" s="2" customFormat="1" ht="16.5" customHeight="1">
      <c r="A207" s="37"/>
      <c r="B207" s="38"/>
      <c r="C207" s="243" t="s">
        <v>158</v>
      </c>
      <c r="D207" s="243" t="s">
        <v>134</v>
      </c>
      <c r="E207" s="244" t="s">
        <v>277</v>
      </c>
      <c r="F207" s="245" t="s">
        <v>278</v>
      </c>
      <c r="G207" s="246" t="s">
        <v>236</v>
      </c>
      <c r="H207" s="247">
        <v>1</v>
      </c>
      <c r="I207" s="248"/>
      <c r="J207" s="249">
        <f>ROUND(I207*H207,2)</f>
        <v>0</v>
      </c>
      <c r="K207" s="250"/>
      <c r="L207" s="43"/>
      <c r="M207" s="251" t="s">
        <v>1</v>
      </c>
      <c r="N207" s="252" t="s">
        <v>41</v>
      </c>
      <c r="O207" s="90"/>
      <c r="P207" s="253">
        <f>O207*H207</f>
        <v>0</v>
      </c>
      <c r="Q207" s="253">
        <v>0</v>
      </c>
      <c r="R207" s="253">
        <f>Q207*H207</f>
        <v>0</v>
      </c>
      <c r="S207" s="253">
        <v>0</v>
      </c>
      <c r="T207" s="25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55" t="s">
        <v>138</v>
      </c>
      <c r="AT207" s="255" t="s">
        <v>134</v>
      </c>
      <c r="AU207" s="255" t="s">
        <v>86</v>
      </c>
      <c r="AY207" s="16" t="s">
        <v>132</v>
      </c>
      <c r="BE207" s="256">
        <f>IF(N207="základní",J207,0)</f>
        <v>0</v>
      </c>
      <c r="BF207" s="256">
        <f>IF(N207="snížená",J207,0)</f>
        <v>0</v>
      </c>
      <c r="BG207" s="256">
        <f>IF(N207="zákl. přenesená",J207,0)</f>
        <v>0</v>
      </c>
      <c r="BH207" s="256">
        <f>IF(N207="sníž. přenesená",J207,0)</f>
        <v>0</v>
      </c>
      <c r="BI207" s="256">
        <f>IF(N207="nulová",J207,0)</f>
        <v>0</v>
      </c>
      <c r="BJ207" s="16" t="s">
        <v>84</v>
      </c>
      <c r="BK207" s="256">
        <f>ROUND(I207*H207,2)</f>
        <v>0</v>
      </c>
      <c r="BL207" s="16" t="s">
        <v>138</v>
      </c>
      <c r="BM207" s="255" t="s">
        <v>279</v>
      </c>
    </row>
    <row r="208" s="2" customFormat="1">
      <c r="A208" s="37"/>
      <c r="B208" s="38"/>
      <c r="C208" s="39"/>
      <c r="D208" s="257" t="s">
        <v>139</v>
      </c>
      <c r="E208" s="39"/>
      <c r="F208" s="258" t="s">
        <v>278</v>
      </c>
      <c r="G208" s="39"/>
      <c r="H208" s="39"/>
      <c r="I208" s="153"/>
      <c r="J208" s="39"/>
      <c r="K208" s="39"/>
      <c r="L208" s="43"/>
      <c r="M208" s="272"/>
      <c r="N208" s="273"/>
      <c r="O208" s="274"/>
      <c r="P208" s="274"/>
      <c r="Q208" s="274"/>
      <c r="R208" s="274"/>
      <c r="S208" s="274"/>
      <c r="T208" s="275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139</v>
      </c>
      <c r="AU208" s="16" t="s">
        <v>86</v>
      </c>
    </row>
    <row r="209" s="2" customFormat="1" ht="6.96" customHeight="1">
      <c r="A209" s="37"/>
      <c r="B209" s="65"/>
      <c r="C209" s="66"/>
      <c r="D209" s="66"/>
      <c r="E209" s="66"/>
      <c r="F209" s="66"/>
      <c r="G209" s="66"/>
      <c r="H209" s="66"/>
      <c r="I209" s="191"/>
      <c r="J209" s="66"/>
      <c r="K209" s="66"/>
      <c r="L209" s="43"/>
      <c r="M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</row>
  </sheetData>
  <sheetProtection sheet="1" autoFilter="0" formatColumns="0" formatRows="0" objects="1" scenarios="1" spinCount="100000" saltValue="TuGrnfucHywo2FXFgMngdcMnnuGxA13awN/pGdO6fR/jspyK4p2ovrMg59I9BTdWnN6AH3b5xBVfDhCqMU2Jcw==" hashValue="PPHpdf524TUujTcxkLtd1KiNEF70I4pagt4LGc9nlPAnHeRMpbHIpKqAl4IcEh9TXtKjekTQ0xZQD4B1rrHCLw==" algorithmName="SHA-512" password="CC35"/>
  <autoFilter ref="C124:K20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8"/>
      <c r="J3" s="147"/>
      <c r="K3" s="147"/>
      <c r="L3" s="19"/>
      <c r="AT3" s="16" t="s">
        <v>86</v>
      </c>
    </row>
    <row r="4" s="1" customFormat="1" ht="24.96" customHeight="1">
      <c r="B4" s="19"/>
      <c r="D4" s="149" t="s">
        <v>100</v>
      </c>
      <c r="I4" s="145"/>
      <c r="L4" s="19"/>
      <c r="M4" s="150" t="s">
        <v>10</v>
      </c>
      <c r="AT4" s="16" t="s">
        <v>4</v>
      </c>
    </row>
    <row r="5" s="1" customFormat="1" ht="6.96" customHeight="1">
      <c r="B5" s="19"/>
      <c r="I5" s="145"/>
      <c r="L5" s="19"/>
    </row>
    <row r="6" s="1" customFormat="1" ht="12" customHeight="1">
      <c r="B6" s="19"/>
      <c r="D6" s="151" t="s">
        <v>16</v>
      </c>
      <c r="I6" s="145"/>
      <c r="L6" s="19"/>
    </row>
    <row r="7" s="1" customFormat="1" ht="16.5" customHeight="1">
      <c r="B7" s="19"/>
      <c r="E7" s="152" t="str">
        <f>'Rekapitulace stavby'!K6</f>
        <v>Oprava skalních zářezů na trati 185 (Horažďovice) a 190 (Mileč)</v>
      </c>
      <c r="F7" s="151"/>
      <c r="G7" s="151"/>
      <c r="H7" s="151"/>
      <c r="I7" s="145"/>
      <c r="L7" s="19"/>
    </row>
    <row r="8" s="2" customFormat="1" ht="12" customHeight="1">
      <c r="A8" s="37"/>
      <c r="B8" s="43"/>
      <c r="C8" s="37"/>
      <c r="D8" s="151" t="s">
        <v>101</v>
      </c>
      <c r="E8" s="37"/>
      <c r="F8" s="37"/>
      <c r="G8" s="37"/>
      <c r="H8" s="37"/>
      <c r="I8" s="15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4" t="s">
        <v>280</v>
      </c>
      <c r="F9" s="37"/>
      <c r="G9" s="37"/>
      <c r="H9" s="37"/>
      <c r="I9" s="15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5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51" t="s">
        <v>18</v>
      </c>
      <c r="E11" s="37"/>
      <c r="F11" s="140" t="s">
        <v>1</v>
      </c>
      <c r="G11" s="37"/>
      <c r="H11" s="37"/>
      <c r="I11" s="155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51" t="s">
        <v>20</v>
      </c>
      <c r="E12" s="37"/>
      <c r="F12" s="140" t="s">
        <v>21</v>
      </c>
      <c r="G12" s="37"/>
      <c r="H12" s="37"/>
      <c r="I12" s="155" t="s">
        <v>22</v>
      </c>
      <c r="J12" s="156" t="str">
        <f>'Rekapitulace stavby'!AN8</f>
        <v>13. 1. 2020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5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51" t="s">
        <v>24</v>
      </c>
      <c r="E14" s="37"/>
      <c r="F14" s="37"/>
      <c r="G14" s="37"/>
      <c r="H14" s="37"/>
      <c r="I14" s="155" t="s">
        <v>25</v>
      </c>
      <c r="J14" s="140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26</v>
      </c>
      <c r="F15" s="37"/>
      <c r="G15" s="37"/>
      <c r="H15" s="37"/>
      <c r="I15" s="155" t="s">
        <v>27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5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51" t="s">
        <v>28</v>
      </c>
      <c r="E17" s="37"/>
      <c r="F17" s="37"/>
      <c r="G17" s="37"/>
      <c r="H17" s="37"/>
      <c r="I17" s="15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5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5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51" t="s">
        <v>30</v>
      </c>
      <c r="E20" s="37"/>
      <c r="F20" s="37"/>
      <c r="G20" s="37"/>
      <c r="H20" s="37"/>
      <c r="I20" s="155" t="s">
        <v>25</v>
      </c>
      <c r="J20" s="140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tr">
        <f>IF('Rekapitulace stavby'!E17="","",'Rekapitulace stavby'!E17)</f>
        <v xml:space="preserve"> </v>
      </c>
      <c r="F21" s="37"/>
      <c r="G21" s="37"/>
      <c r="H21" s="37"/>
      <c r="I21" s="155" t="s">
        <v>27</v>
      </c>
      <c r="J21" s="140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5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51" t="s">
        <v>33</v>
      </c>
      <c r="E23" s="37"/>
      <c r="F23" s="37"/>
      <c r="G23" s="37"/>
      <c r="H23" s="37"/>
      <c r="I23" s="155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">
        <v>34</v>
      </c>
      <c r="F24" s="37"/>
      <c r="G24" s="37"/>
      <c r="H24" s="37"/>
      <c r="I24" s="155" t="s">
        <v>27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5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51" t="s">
        <v>35</v>
      </c>
      <c r="E26" s="37"/>
      <c r="F26" s="37"/>
      <c r="G26" s="37"/>
      <c r="H26" s="37"/>
      <c r="I26" s="15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60"/>
      <c r="J27" s="157"/>
      <c r="K27" s="157"/>
      <c r="L27" s="161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5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62"/>
      <c r="E29" s="162"/>
      <c r="F29" s="162"/>
      <c r="G29" s="162"/>
      <c r="H29" s="162"/>
      <c r="I29" s="163"/>
      <c r="J29" s="162"/>
      <c r="K29" s="16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64" t="s">
        <v>36</v>
      </c>
      <c r="E30" s="37"/>
      <c r="F30" s="37"/>
      <c r="G30" s="37"/>
      <c r="H30" s="37"/>
      <c r="I30" s="153"/>
      <c r="J30" s="165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62"/>
      <c r="E31" s="162"/>
      <c r="F31" s="162"/>
      <c r="G31" s="162"/>
      <c r="H31" s="162"/>
      <c r="I31" s="163"/>
      <c r="J31" s="162"/>
      <c r="K31" s="162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6" t="s">
        <v>38</v>
      </c>
      <c r="G32" s="37"/>
      <c r="H32" s="37"/>
      <c r="I32" s="167" t="s">
        <v>37</v>
      </c>
      <c r="J32" s="166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8" t="s">
        <v>40</v>
      </c>
      <c r="E33" s="151" t="s">
        <v>41</v>
      </c>
      <c r="F33" s="169">
        <f>ROUND((SUM(BE124:BE194)),  2)</f>
        <v>0</v>
      </c>
      <c r="G33" s="37"/>
      <c r="H33" s="37"/>
      <c r="I33" s="170">
        <v>0.20999999999999999</v>
      </c>
      <c r="J33" s="169">
        <f>ROUND(((SUM(BE124:BE194))*I33),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51" t="s">
        <v>42</v>
      </c>
      <c r="F34" s="169">
        <f>ROUND((SUM(BF124:BF194)),  2)</f>
        <v>0</v>
      </c>
      <c r="G34" s="37"/>
      <c r="H34" s="37"/>
      <c r="I34" s="170">
        <v>0.14999999999999999</v>
      </c>
      <c r="J34" s="169">
        <f>ROUND(((SUM(BF124:BF194))*I34),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51" t="s">
        <v>43</v>
      </c>
      <c r="F35" s="169">
        <f>ROUND((SUM(BG124:BG194)),  2)</f>
        <v>0</v>
      </c>
      <c r="G35" s="37"/>
      <c r="H35" s="37"/>
      <c r="I35" s="170">
        <v>0.20999999999999999</v>
      </c>
      <c r="J35" s="16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51" t="s">
        <v>44</v>
      </c>
      <c r="F36" s="169">
        <f>ROUND((SUM(BH124:BH194)),  2)</f>
        <v>0</v>
      </c>
      <c r="G36" s="37"/>
      <c r="H36" s="37"/>
      <c r="I36" s="170">
        <v>0.14999999999999999</v>
      </c>
      <c r="J36" s="16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1" t="s">
        <v>45</v>
      </c>
      <c r="F37" s="169">
        <f>ROUND((SUM(BI124:BI194)),  2)</f>
        <v>0</v>
      </c>
      <c r="G37" s="37"/>
      <c r="H37" s="37"/>
      <c r="I37" s="170">
        <v>0</v>
      </c>
      <c r="J37" s="16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5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71"/>
      <c r="D39" s="172" t="s">
        <v>46</v>
      </c>
      <c r="E39" s="173"/>
      <c r="F39" s="173"/>
      <c r="G39" s="174" t="s">
        <v>47</v>
      </c>
      <c r="H39" s="175" t="s">
        <v>48</v>
      </c>
      <c r="I39" s="176"/>
      <c r="J39" s="177">
        <f>SUM(J30:J37)</f>
        <v>0</v>
      </c>
      <c r="K39" s="178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5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45"/>
      <c r="L41" s="19"/>
    </row>
    <row r="42" s="1" customFormat="1" ht="14.4" customHeight="1">
      <c r="B42" s="19"/>
      <c r="I42" s="145"/>
      <c r="L42" s="19"/>
    </row>
    <row r="43" s="1" customFormat="1" ht="14.4" customHeight="1">
      <c r="B43" s="19"/>
      <c r="I43" s="145"/>
      <c r="L43" s="19"/>
    </row>
    <row r="44" s="1" customFormat="1" ht="14.4" customHeight="1">
      <c r="B44" s="19"/>
      <c r="I44" s="145"/>
      <c r="L44" s="19"/>
    </row>
    <row r="45" s="1" customFormat="1" ht="14.4" customHeight="1">
      <c r="B45" s="19"/>
      <c r="I45" s="145"/>
      <c r="L45" s="19"/>
    </row>
    <row r="46" s="1" customFormat="1" ht="14.4" customHeight="1">
      <c r="B46" s="19"/>
      <c r="I46" s="145"/>
      <c r="L46" s="19"/>
    </row>
    <row r="47" s="1" customFormat="1" ht="14.4" customHeight="1">
      <c r="B47" s="19"/>
      <c r="I47" s="145"/>
      <c r="L47" s="19"/>
    </row>
    <row r="48" s="1" customFormat="1" ht="14.4" customHeight="1">
      <c r="B48" s="19"/>
      <c r="I48" s="145"/>
      <c r="L48" s="19"/>
    </row>
    <row r="49" s="1" customFormat="1" ht="14.4" customHeight="1">
      <c r="B49" s="19"/>
      <c r="I49" s="145"/>
      <c r="L49" s="19"/>
    </row>
    <row r="50" s="2" customFormat="1" ht="14.4" customHeight="1">
      <c r="B50" s="62"/>
      <c r="D50" s="179" t="s">
        <v>49</v>
      </c>
      <c r="E50" s="180"/>
      <c r="F50" s="180"/>
      <c r="G50" s="179" t="s">
        <v>50</v>
      </c>
      <c r="H50" s="180"/>
      <c r="I50" s="181"/>
      <c r="J50" s="180"/>
      <c r="K50" s="180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82" t="s">
        <v>51</v>
      </c>
      <c r="E61" s="183"/>
      <c r="F61" s="184" t="s">
        <v>52</v>
      </c>
      <c r="G61" s="182" t="s">
        <v>51</v>
      </c>
      <c r="H61" s="183"/>
      <c r="I61" s="185"/>
      <c r="J61" s="186" t="s">
        <v>52</v>
      </c>
      <c r="K61" s="18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9" t="s">
        <v>53</v>
      </c>
      <c r="E65" s="187"/>
      <c r="F65" s="187"/>
      <c r="G65" s="179" t="s">
        <v>54</v>
      </c>
      <c r="H65" s="187"/>
      <c r="I65" s="188"/>
      <c r="J65" s="187"/>
      <c r="K65" s="18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82" t="s">
        <v>51</v>
      </c>
      <c r="E76" s="183"/>
      <c r="F76" s="184" t="s">
        <v>52</v>
      </c>
      <c r="G76" s="182" t="s">
        <v>51</v>
      </c>
      <c r="H76" s="183"/>
      <c r="I76" s="185"/>
      <c r="J76" s="186" t="s">
        <v>52</v>
      </c>
      <c r="K76" s="18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1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2"/>
      <c r="C81" s="193"/>
      <c r="D81" s="193"/>
      <c r="E81" s="193"/>
      <c r="F81" s="193"/>
      <c r="G81" s="193"/>
      <c r="H81" s="193"/>
      <c r="I81" s="194"/>
      <c r="J81" s="193"/>
      <c r="K81" s="19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15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5" t="str">
        <f>E7</f>
        <v>Oprava skalních zářezů na trati 185 (Horažďovice) a 190 (Mileč)</v>
      </c>
      <c r="F85" s="31"/>
      <c r="G85" s="31"/>
      <c r="H85" s="31"/>
      <c r="I85" s="15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15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2 - Mileč, km 310,175 - 310,400 vpravo</v>
      </c>
      <c r="F87" s="39"/>
      <c r="G87" s="39"/>
      <c r="H87" s="39"/>
      <c r="I87" s="15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5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TO Horažďovice</v>
      </c>
      <c r="G89" s="39"/>
      <c r="H89" s="39"/>
      <c r="I89" s="155" t="s">
        <v>22</v>
      </c>
      <c r="J89" s="78" t="str">
        <f>IF(J12="","",J12)</f>
        <v>13. 1. 2020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 s.o., OŘ Plzeň</v>
      </c>
      <c r="G91" s="39"/>
      <c r="H91" s="39"/>
      <c r="I91" s="155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55" t="s">
        <v>33</v>
      </c>
      <c r="J92" s="35" t="str">
        <f>E24</f>
        <v>Jung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5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96" t="s">
        <v>104</v>
      </c>
      <c r="D94" s="197"/>
      <c r="E94" s="197"/>
      <c r="F94" s="197"/>
      <c r="G94" s="197"/>
      <c r="H94" s="197"/>
      <c r="I94" s="198"/>
      <c r="J94" s="199" t="s">
        <v>105</v>
      </c>
      <c r="K94" s="19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200" t="s">
        <v>106</v>
      </c>
      <c r="D96" s="39"/>
      <c r="E96" s="39"/>
      <c r="F96" s="39"/>
      <c r="G96" s="39"/>
      <c r="H96" s="39"/>
      <c r="I96" s="153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201"/>
      <c r="C97" s="202"/>
      <c r="D97" s="203" t="s">
        <v>108</v>
      </c>
      <c r="E97" s="204"/>
      <c r="F97" s="204"/>
      <c r="G97" s="204"/>
      <c r="H97" s="204"/>
      <c r="I97" s="205"/>
      <c r="J97" s="206">
        <f>J125</f>
        <v>0</v>
      </c>
      <c r="K97" s="202"/>
      <c r="L97" s="20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8"/>
      <c r="C98" s="132"/>
      <c r="D98" s="209" t="s">
        <v>109</v>
      </c>
      <c r="E98" s="210"/>
      <c r="F98" s="210"/>
      <c r="G98" s="210"/>
      <c r="H98" s="210"/>
      <c r="I98" s="211"/>
      <c r="J98" s="212">
        <f>J126</f>
        <v>0</v>
      </c>
      <c r="K98" s="132"/>
      <c r="L98" s="2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8"/>
      <c r="C99" s="132"/>
      <c r="D99" s="209" t="s">
        <v>111</v>
      </c>
      <c r="E99" s="210"/>
      <c r="F99" s="210"/>
      <c r="G99" s="210"/>
      <c r="H99" s="210"/>
      <c r="I99" s="211"/>
      <c r="J99" s="212">
        <f>J179</f>
        <v>0</v>
      </c>
      <c r="K99" s="132"/>
      <c r="L99" s="21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201"/>
      <c r="C100" s="202"/>
      <c r="D100" s="203" t="s">
        <v>112</v>
      </c>
      <c r="E100" s="204"/>
      <c r="F100" s="204"/>
      <c r="G100" s="204"/>
      <c r="H100" s="204"/>
      <c r="I100" s="205"/>
      <c r="J100" s="206">
        <f>J182</f>
        <v>0</v>
      </c>
      <c r="K100" s="202"/>
      <c r="L100" s="20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8"/>
      <c r="C101" s="132"/>
      <c r="D101" s="209" t="s">
        <v>113</v>
      </c>
      <c r="E101" s="210"/>
      <c r="F101" s="210"/>
      <c r="G101" s="210"/>
      <c r="H101" s="210"/>
      <c r="I101" s="211"/>
      <c r="J101" s="212">
        <f>J183</f>
        <v>0</v>
      </c>
      <c r="K101" s="132"/>
      <c r="L101" s="2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8"/>
      <c r="C102" s="132"/>
      <c r="D102" s="209" t="s">
        <v>114</v>
      </c>
      <c r="E102" s="210"/>
      <c r="F102" s="210"/>
      <c r="G102" s="210"/>
      <c r="H102" s="210"/>
      <c r="I102" s="211"/>
      <c r="J102" s="212">
        <f>J186</f>
        <v>0</v>
      </c>
      <c r="K102" s="132"/>
      <c r="L102" s="2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8"/>
      <c r="C103" s="132"/>
      <c r="D103" s="209" t="s">
        <v>115</v>
      </c>
      <c r="E103" s="210"/>
      <c r="F103" s="210"/>
      <c r="G103" s="210"/>
      <c r="H103" s="210"/>
      <c r="I103" s="211"/>
      <c r="J103" s="212">
        <f>J189</f>
        <v>0</v>
      </c>
      <c r="K103" s="132"/>
      <c r="L103" s="2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8"/>
      <c r="C104" s="132"/>
      <c r="D104" s="209" t="s">
        <v>116</v>
      </c>
      <c r="E104" s="210"/>
      <c r="F104" s="210"/>
      <c r="G104" s="210"/>
      <c r="H104" s="210"/>
      <c r="I104" s="211"/>
      <c r="J104" s="212">
        <f>J192</f>
        <v>0</v>
      </c>
      <c r="K104" s="132"/>
      <c r="L104" s="2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15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191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194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117</v>
      </c>
      <c r="D111" s="39"/>
      <c r="E111" s="39"/>
      <c r="F111" s="39"/>
      <c r="G111" s="39"/>
      <c r="H111" s="39"/>
      <c r="I111" s="15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5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15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95" t="str">
        <f>E7</f>
        <v>Oprava skalních zářezů na trati 185 (Horažďovice) a 190 (Mileč)</v>
      </c>
      <c r="F114" s="31"/>
      <c r="G114" s="31"/>
      <c r="H114" s="31"/>
      <c r="I114" s="15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101</v>
      </c>
      <c r="D115" s="39"/>
      <c r="E115" s="39"/>
      <c r="F115" s="39"/>
      <c r="G115" s="39"/>
      <c r="H115" s="39"/>
      <c r="I115" s="15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2 - Mileč, km 310,175 - 310,400 vpravo</v>
      </c>
      <c r="F116" s="39"/>
      <c r="G116" s="39"/>
      <c r="H116" s="39"/>
      <c r="I116" s="15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5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TO Horažďovice</v>
      </c>
      <c r="G118" s="39"/>
      <c r="H118" s="39"/>
      <c r="I118" s="155" t="s">
        <v>22</v>
      </c>
      <c r="J118" s="78" t="str">
        <f>IF(J12="","",J12)</f>
        <v>13. 1. 2020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5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Správa železnic s.o., OŘ Plzeň</v>
      </c>
      <c r="G120" s="39"/>
      <c r="H120" s="39"/>
      <c r="I120" s="155" t="s">
        <v>30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155" t="s">
        <v>33</v>
      </c>
      <c r="J121" s="35" t="str">
        <f>E24</f>
        <v>Jung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15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14"/>
      <c r="B123" s="215"/>
      <c r="C123" s="216" t="s">
        <v>118</v>
      </c>
      <c r="D123" s="217" t="s">
        <v>61</v>
      </c>
      <c r="E123" s="217" t="s">
        <v>57</v>
      </c>
      <c r="F123" s="217" t="s">
        <v>58</v>
      </c>
      <c r="G123" s="217" t="s">
        <v>119</v>
      </c>
      <c r="H123" s="217" t="s">
        <v>120</v>
      </c>
      <c r="I123" s="218" t="s">
        <v>121</v>
      </c>
      <c r="J123" s="219" t="s">
        <v>105</v>
      </c>
      <c r="K123" s="220" t="s">
        <v>122</v>
      </c>
      <c r="L123" s="221"/>
      <c r="M123" s="99" t="s">
        <v>1</v>
      </c>
      <c r="N123" s="100" t="s">
        <v>40</v>
      </c>
      <c r="O123" s="100" t="s">
        <v>123</v>
      </c>
      <c r="P123" s="100" t="s">
        <v>124</v>
      </c>
      <c r="Q123" s="100" t="s">
        <v>125</v>
      </c>
      <c r="R123" s="100" t="s">
        <v>126</v>
      </c>
      <c r="S123" s="100" t="s">
        <v>127</v>
      </c>
      <c r="T123" s="101" t="s">
        <v>128</v>
      </c>
      <c r="U123" s="214"/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/>
    </row>
    <row r="124" s="2" customFormat="1" ht="22.8" customHeight="1">
      <c r="A124" s="37"/>
      <c r="B124" s="38"/>
      <c r="C124" s="106" t="s">
        <v>129</v>
      </c>
      <c r="D124" s="39"/>
      <c r="E124" s="39"/>
      <c r="F124" s="39"/>
      <c r="G124" s="39"/>
      <c r="H124" s="39"/>
      <c r="I124" s="153"/>
      <c r="J124" s="222">
        <f>BK124</f>
        <v>0</v>
      </c>
      <c r="K124" s="39"/>
      <c r="L124" s="43"/>
      <c r="M124" s="102"/>
      <c r="N124" s="223"/>
      <c r="O124" s="103"/>
      <c r="P124" s="224">
        <f>P125+P182</f>
        <v>0</v>
      </c>
      <c r="Q124" s="103"/>
      <c r="R124" s="224">
        <f>R125+R182</f>
        <v>0</v>
      </c>
      <c r="S124" s="103"/>
      <c r="T124" s="225">
        <f>T125+T182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107</v>
      </c>
      <c r="BK124" s="226">
        <f>BK125+BK182</f>
        <v>0</v>
      </c>
    </row>
    <row r="125" s="12" customFormat="1" ht="25.92" customHeight="1">
      <c r="A125" s="12"/>
      <c r="B125" s="227"/>
      <c r="C125" s="228"/>
      <c r="D125" s="229" t="s">
        <v>75</v>
      </c>
      <c r="E125" s="230" t="s">
        <v>130</v>
      </c>
      <c r="F125" s="230" t="s">
        <v>131</v>
      </c>
      <c r="G125" s="228"/>
      <c r="H125" s="228"/>
      <c r="I125" s="231"/>
      <c r="J125" s="232">
        <f>BK125</f>
        <v>0</v>
      </c>
      <c r="K125" s="228"/>
      <c r="L125" s="233"/>
      <c r="M125" s="234"/>
      <c r="N125" s="235"/>
      <c r="O125" s="235"/>
      <c r="P125" s="236">
        <f>P126+P179</f>
        <v>0</v>
      </c>
      <c r="Q125" s="235"/>
      <c r="R125" s="236">
        <f>R126+R179</f>
        <v>0</v>
      </c>
      <c r="S125" s="235"/>
      <c r="T125" s="237">
        <f>T126+T179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8" t="s">
        <v>84</v>
      </c>
      <c r="AT125" s="239" t="s">
        <v>75</v>
      </c>
      <c r="AU125" s="239" t="s">
        <v>76</v>
      </c>
      <c r="AY125" s="238" t="s">
        <v>132</v>
      </c>
      <c r="BK125" s="240">
        <f>BK126+BK179</f>
        <v>0</v>
      </c>
    </row>
    <row r="126" s="12" customFormat="1" ht="22.8" customHeight="1">
      <c r="A126" s="12"/>
      <c r="B126" s="227"/>
      <c r="C126" s="228"/>
      <c r="D126" s="229" t="s">
        <v>75</v>
      </c>
      <c r="E126" s="241" t="s">
        <v>84</v>
      </c>
      <c r="F126" s="241" t="s">
        <v>133</v>
      </c>
      <c r="G126" s="228"/>
      <c r="H126" s="228"/>
      <c r="I126" s="231"/>
      <c r="J126" s="242">
        <f>BK126</f>
        <v>0</v>
      </c>
      <c r="K126" s="228"/>
      <c r="L126" s="233"/>
      <c r="M126" s="234"/>
      <c r="N126" s="235"/>
      <c r="O126" s="235"/>
      <c r="P126" s="236">
        <f>SUM(P127:P178)</f>
        <v>0</v>
      </c>
      <c r="Q126" s="235"/>
      <c r="R126" s="236">
        <f>SUM(R127:R178)</f>
        <v>0</v>
      </c>
      <c r="S126" s="235"/>
      <c r="T126" s="237">
        <f>SUM(T127:T178)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8" t="s">
        <v>84</v>
      </c>
      <c r="AT126" s="239" t="s">
        <v>75</v>
      </c>
      <c r="AU126" s="239" t="s">
        <v>84</v>
      </c>
      <c r="AY126" s="238" t="s">
        <v>132</v>
      </c>
      <c r="BK126" s="240">
        <f>SUM(BK127:BK178)</f>
        <v>0</v>
      </c>
    </row>
    <row r="127" s="2" customFormat="1" ht="16.5" customHeight="1">
      <c r="A127" s="37"/>
      <c r="B127" s="38"/>
      <c r="C127" s="243" t="s">
        <v>84</v>
      </c>
      <c r="D127" s="243" t="s">
        <v>134</v>
      </c>
      <c r="E127" s="244" t="s">
        <v>135</v>
      </c>
      <c r="F127" s="245" t="s">
        <v>136</v>
      </c>
      <c r="G127" s="246" t="s">
        <v>137</v>
      </c>
      <c r="H127" s="247">
        <v>45.600000000000001</v>
      </c>
      <c r="I127" s="248"/>
      <c r="J127" s="249">
        <f>ROUND(I127*H127,2)</f>
        <v>0</v>
      </c>
      <c r="K127" s="250"/>
      <c r="L127" s="43"/>
      <c r="M127" s="251" t="s">
        <v>1</v>
      </c>
      <c r="N127" s="252" t="s">
        <v>41</v>
      </c>
      <c r="O127" s="90"/>
      <c r="P127" s="253">
        <f>O127*H127</f>
        <v>0</v>
      </c>
      <c r="Q127" s="253">
        <v>0</v>
      </c>
      <c r="R127" s="253">
        <f>Q127*H127</f>
        <v>0</v>
      </c>
      <c r="S127" s="253">
        <v>0</v>
      </c>
      <c r="T127" s="25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55" t="s">
        <v>138</v>
      </c>
      <c r="AT127" s="255" t="s">
        <v>134</v>
      </c>
      <c r="AU127" s="255" t="s">
        <v>86</v>
      </c>
      <c r="AY127" s="16" t="s">
        <v>132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6" t="s">
        <v>84</v>
      </c>
      <c r="BK127" s="256">
        <f>ROUND(I127*H127,2)</f>
        <v>0</v>
      </c>
      <c r="BL127" s="16" t="s">
        <v>138</v>
      </c>
      <c r="BM127" s="255" t="s">
        <v>86</v>
      </c>
    </row>
    <row r="128" s="2" customFormat="1">
      <c r="A128" s="37"/>
      <c r="B128" s="38"/>
      <c r="C128" s="39"/>
      <c r="D128" s="257" t="s">
        <v>139</v>
      </c>
      <c r="E128" s="39"/>
      <c r="F128" s="258" t="s">
        <v>136</v>
      </c>
      <c r="G128" s="39"/>
      <c r="H128" s="39"/>
      <c r="I128" s="153"/>
      <c r="J128" s="39"/>
      <c r="K128" s="39"/>
      <c r="L128" s="43"/>
      <c r="M128" s="259"/>
      <c r="N128" s="260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139</v>
      </c>
      <c r="AU128" s="16" t="s">
        <v>86</v>
      </c>
    </row>
    <row r="129" s="2" customFormat="1" ht="21.75" customHeight="1">
      <c r="A129" s="37"/>
      <c r="B129" s="38"/>
      <c r="C129" s="243" t="s">
        <v>86</v>
      </c>
      <c r="D129" s="243" t="s">
        <v>134</v>
      </c>
      <c r="E129" s="244" t="s">
        <v>143</v>
      </c>
      <c r="F129" s="245" t="s">
        <v>144</v>
      </c>
      <c r="G129" s="246" t="s">
        <v>145</v>
      </c>
      <c r="H129" s="247">
        <v>3040</v>
      </c>
      <c r="I129" s="248"/>
      <c r="J129" s="249">
        <f>ROUND(I129*H129,2)</f>
        <v>0</v>
      </c>
      <c r="K129" s="250"/>
      <c r="L129" s="43"/>
      <c r="M129" s="251" t="s">
        <v>1</v>
      </c>
      <c r="N129" s="252" t="s">
        <v>41</v>
      </c>
      <c r="O129" s="90"/>
      <c r="P129" s="253">
        <f>O129*H129</f>
        <v>0</v>
      </c>
      <c r="Q129" s="253">
        <v>0</v>
      </c>
      <c r="R129" s="253">
        <f>Q129*H129</f>
        <v>0</v>
      </c>
      <c r="S129" s="253">
        <v>0</v>
      </c>
      <c r="T129" s="25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55" t="s">
        <v>138</v>
      </c>
      <c r="AT129" s="255" t="s">
        <v>134</v>
      </c>
      <c r="AU129" s="255" t="s">
        <v>86</v>
      </c>
      <c r="AY129" s="16" t="s">
        <v>132</v>
      </c>
      <c r="BE129" s="256">
        <f>IF(N129="základní",J129,0)</f>
        <v>0</v>
      </c>
      <c r="BF129" s="256">
        <f>IF(N129="snížená",J129,0)</f>
        <v>0</v>
      </c>
      <c r="BG129" s="256">
        <f>IF(N129="zákl. přenesená",J129,0)</f>
        <v>0</v>
      </c>
      <c r="BH129" s="256">
        <f>IF(N129="sníž. přenesená",J129,0)</f>
        <v>0</v>
      </c>
      <c r="BI129" s="256">
        <f>IF(N129="nulová",J129,0)</f>
        <v>0</v>
      </c>
      <c r="BJ129" s="16" t="s">
        <v>84</v>
      </c>
      <c r="BK129" s="256">
        <f>ROUND(I129*H129,2)</f>
        <v>0</v>
      </c>
      <c r="BL129" s="16" t="s">
        <v>138</v>
      </c>
      <c r="BM129" s="255" t="s">
        <v>138</v>
      </c>
    </row>
    <row r="130" s="2" customFormat="1">
      <c r="A130" s="37"/>
      <c r="B130" s="38"/>
      <c r="C130" s="39"/>
      <c r="D130" s="257" t="s">
        <v>139</v>
      </c>
      <c r="E130" s="39"/>
      <c r="F130" s="258" t="s">
        <v>144</v>
      </c>
      <c r="G130" s="39"/>
      <c r="H130" s="39"/>
      <c r="I130" s="153"/>
      <c r="J130" s="39"/>
      <c r="K130" s="39"/>
      <c r="L130" s="43"/>
      <c r="M130" s="259"/>
      <c r="N130" s="260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139</v>
      </c>
      <c r="AU130" s="16" t="s">
        <v>86</v>
      </c>
    </row>
    <row r="131" s="2" customFormat="1" ht="16.5" customHeight="1">
      <c r="A131" s="37"/>
      <c r="B131" s="38"/>
      <c r="C131" s="243" t="s">
        <v>147</v>
      </c>
      <c r="D131" s="243" t="s">
        <v>134</v>
      </c>
      <c r="E131" s="244" t="s">
        <v>148</v>
      </c>
      <c r="F131" s="245" t="s">
        <v>149</v>
      </c>
      <c r="G131" s="246" t="s">
        <v>137</v>
      </c>
      <c r="H131" s="247">
        <v>540</v>
      </c>
      <c r="I131" s="248"/>
      <c r="J131" s="249">
        <f>ROUND(I131*H131,2)</f>
        <v>0</v>
      </c>
      <c r="K131" s="250"/>
      <c r="L131" s="43"/>
      <c r="M131" s="251" t="s">
        <v>1</v>
      </c>
      <c r="N131" s="252" t="s">
        <v>41</v>
      </c>
      <c r="O131" s="90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55" t="s">
        <v>138</v>
      </c>
      <c r="AT131" s="255" t="s">
        <v>134</v>
      </c>
      <c r="AU131" s="255" t="s">
        <v>86</v>
      </c>
      <c r="AY131" s="16" t="s">
        <v>132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6" t="s">
        <v>84</v>
      </c>
      <c r="BK131" s="256">
        <f>ROUND(I131*H131,2)</f>
        <v>0</v>
      </c>
      <c r="BL131" s="16" t="s">
        <v>138</v>
      </c>
      <c r="BM131" s="255" t="s">
        <v>146</v>
      </c>
    </row>
    <row r="132" s="2" customFormat="1">
      <c r="A132" s="37"/>
      <c r="B132" s="38"/>
      <c r="C132" s="39"/>
      <c r="D132" s="257" t="s">
        <v>139</v>
      </c>
      <c r="E132" s="39"/>
      <c r="F132" s="258" t="s">
        <v>149</v>
      </c>
      <c r="G132" s="39"/>
      <c r="H132" s="39"/>
      <c r="I132" s="153"/>
      <c r="J132" s="39"/>
      <c r="K132" s="39"/>
      <c r="L132" s="43"/>
      <c r="M132" s="259"/>
      <c r="N132" s="260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139</v>
      </c>
      <c r="AU132" s="16" t="s">
        <v>86</v>
      </c>
    </row>
    <row r="133" s="2" customFormat="1" ht="16.5" customHeight="1">
      <c r="A133" s="37"/>
      <c r="B133" s="38"/>
      <c r="C133" s="243" t="s">
        <v>150</v>
      </c>
      <c r="D133" s="243" t="s">
        <v>134</v>
      </c>
      <c r="E133" s="244" t="s">
        <v>151</v>
      </c>
      <c r="F133" s="245" t="s">
        <v>152</v>
      </c>
      <c r="G133" s="246" t="s">
        <v>137</v>
      </c>
      <c r="H133" s="247">
        <v>20</v>
      </c>
      <c r="I133" s="248"/>
      <c r="J133" s="249">
        <f>ROUND(I133*H133,2)</f>
        <v>0</v>
      </c>
      <c r="K133" s="250"/>
      <c r="L133" s="43"/>
      <c r="M133" s="251" t="s">
        <v>1</v>
      </c>
      <c r="N133" s="252" t="s">
        <v>41</v>
      </c>
      <c r="O133" s="90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5" t="s">
        <v>138</v>
      </c>
      <c r="AT133" s="255" t="s">
        <v>134</v>
      </c>
      <c r="AU133" s="255" t="s">
        <v>86</v>
      </c>
      <c r="AY133" s="16" t="s">
        <v>132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6" t="s">
        <v>84</v>
      </c>
      <c r="BK133" s="256">
        <f>ROUND(I133*H133,2)</f>
        <v>0</v>
      </c>
      <c r="BL133" s="16" t="s">
        <v>138</v>
      </c>
      <c r="BM133" s="255" t="s">
        <v>150</v>
      </c>
    </row>
    <row r="134" s="2" customFormat="1">
      <c r="A134" s="37"/>
      <c r="B134" s="38"/>
      <c r="C134" s="39"/>
      <c r="D134" s="257" t="s">
        <v>139</v>
      </c>
      <c r="E134" s="39"/>
      <c r="F134" s="258" t="s">
        <v>152</v>
      </c>
      <c r="G134" s="39"/>
      <c r="H134" s="39"/>
      <c r="I134" s="153"/>
      <c r="J134" s="39"/>
      <c r="K134" s="39"/>
      <c r="L134" s="43"/>
      <c r="M134" s="259"/>
      <c r="N134" s="26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139</v>
      </c>
      <c r="AU134" s="16" t="s">
        <v>86</v>
      </c>
    </row>
    <row r="135" s="2" customFormat="1" ht="16.5" customHeight="1">
      <c r="A135" s="37"/>
      <c r="B135" s="38"/>
      <c r="C135" s="243" t="s">
        <v>159</v>
      </c>
      <c r="D135" s="243" t="s">
        <v>134</v>
      </c>
      <c r="E135" s="244" t="s">
        <v>160</v>
      </c>
      <c r="F135" s="245" t="s">
        <v>161</v>
      </c>
      <c r="G135" s="246" t="s">
        <v>157</v>
      </c>
      <c r="H135" s="247">
        <v>350</v>
      </c>
      <c r="I135" s="248"/>
      <c r="J135" s="249">
        <f>ROUND(I135*H135,2)</f>
        <v>0</v>
      </c>
      <c r="K135" s="250"/>
      <c r="L135" s="43"/>
      <c r="M135" s="251" t="s">
        <v>1</v>
      </c>
      <c r="N135" s="252" t="s">
        <v>41</v>
      </c>
      <c r="O135" s="90"/>
      <c r="P135" s="253">
        <f>O135*H135</f>
        <v>0</v>
      </c>
      <c r="Q135" s="253">
        <v>0</v>
      </c>
      <c r="R135" s="253">
        <f>Q135*H135</f>
        <v>0</v>
      </c>
      <c r="S135" s="253">
        <v>0</v>
      </c>
      <c r="T135" s="25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55" t="s">
        <v>138</v>
      </c>
      <c r="AT135" s="255" t="s">
        <v>134</v>
      </c>
      <c r="AU135" s="255" t="s">
        <v>86</v>
      </c>
      <c r="AY135" s="16" t="s">
        <v>132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6" t="s">
        <v>84</v>
      </c>
      <c r="BK135" s="256">
        <f>ROUND(I135*H135,2)</f>
        <v>0</v>
      </c>
      <c r="BL135" s="16" t="s">
        <v>138</v>
      </c>
      <c r="BM135" s="255" t="s">
        <v>153</v>
      </c>
    </row>
    <row r="136" s="2" customFormat="1">
      <c r="A136" s="37"/>
      <c r="B136" s="38"/>
      <c r="C136" s="39"/>
      <c r="D136" s="257" t="s">
        <v>139</v>
      </c>
      <c r="E136" s="39"/>
      <c r="F136" s="258" t="s">
        <v>161</v>
      </c>
      <c r="G136" s="39"/>
      <c r="H136" s="39"/>
      <c r="I136" s="153"/>
      <c r="J136" s="39"/>
      <c r="K136" s="39"/>
      <c r="L136" s="43"/>
      <c r="M136" s="259"/>
      <c r="N136" s="260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86</v>
      </c>
    </row>
    <row r="137" s="2" customFormat="1" ht="16.5" customHeight="1">
      <c r="A137" s="37"/>
      <c r="B137" s="38"/>
      <c r="C137" s="243" t="s">
        <v>163</v>
      </c>
      <c r="D137" s="243" t="s">
        <v>134</v>
      </c>
      <c r="E137" s="244" t="s">
        <v>164</v>
      </c>
      <c r="F137" s="245" t="s">
        <v>165</v>
      </c>
      <c r="G137" s="246" t="s">
        <v>145</v>
      </c>
      <c r="H137" s="247">
        <v>1200</v>
      </c>
      <c r="I137" s="248"/>
      <c r="J137" s="249">
        <f>ROUND(I137*H137,2)</f>
        <v>0</v>
      </c>
      <c r="K137" s="250"/>
      <c r="L137" s="43"/>
      <c r="M137" s="251" t="s">
        <v>1</v>
      </c>
      <c r="N137" s="252" t="s">
        <v>41</v>
      </c>
      <c r="O137" s="90"/>
      <c r="P137" s="253">
        <f>O137*H137</f>
        <v>0</v>
      </c>
      <c r="Q137" s="253">
        <v>0</v>
      </c>
      <c r="R137" s="253">
        <f>Q137*H137</f>
        <v>0</v>
      </c>
      <c r="S137" s="253">
        <v>0</v>
      </c>
      <c r="T137" s="25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5" t="s">
        <v>138</v>
      </c>
      <c r="AT137" s="255" t="s">
        <v>134</v>
      </c>
      <c r="AU137" s="255" t="s">
        <v>86</v>
      </c>
      <c r="AY137" s="16" t="s">
        <v>132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6" t="s">
        <v>84</v>
      </c>
      <c r="BK137" s="256">
        <f>ROUND(I137*H137,2)</f>
        <v>0</v>
      </c>
      <c r="BL137" s="16" t="s">
        <v>138</v>
      </c>
      <c r="BM137" s="255" t="s">
        <v>158</v>
      </c>
    </row>
    <row r="138" s="2" customFormat="1">
      <c r="A138" s="37"/>
      <c r="B138" s="38"/>
      <c r="C138" s="39"/>
      <c r="D138" s="257" t="s">
        <v>139</v>
      </c>
      <c r="E138" s="39"/>
      <c r="F138" s="258" t="s">
        <v>165</v>
      </c>
      <c r="G138" s="39"/>
      <c r="H138" s="39"/>
      <c r="I138" s="153"/>
      <c r="J138" s="39"/>
      <c r="K138" s="39"/>
      <c r="L138" s="43"/>
      <c r="M138" s="259"/>
      <c r="N138" s="26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139</v>
      </c>
      <c r="AU138" s="16" t="s">
        <v>86</v>
      </c>
    </row>
    <row r="139" s="2" customFormat="1" ht="16.5" customHeight="1">
      <c r="A139" s="37"/>
      <c r="B139" s="38"/>
      <c r="C139" s="261" t="s">
        <v>166</v>
      </c>
      <c r="D139" s="261" t="s">
        <v>167</v>
      </c>
      <c r="E139" s="262" t="s">
        <v>168</v>
      </c>
      <c r="F139" s="263" t="s">
        <v>169</v>
      </c>
      <c r="G139" s="264" t="s">
        <v>145</v>
      </c>
      <c r="H139" s="265">
        <v>1440</v>
      </c>
      <c r="I139" s="266"/>
      <c r="J139" s="267">
        <f>ROUND(I139*H139,2)</f>
        <v>0</v>
      </c>
      <c r="K139" s="268"/>
      <c r="L139" s="269"/>
      <c r="M139" s="270" t="s">
        <v>1</v>
      </c>
      <c r="N139" s="271" t="s">
        <v>41</v>
      </c>
      <c r="O139" s="90"/>
      <c r="P139" s="253">
        <f>O139*H139</f>
        <v>0</v>
      </c>
      <c r="Q139" s="253">
        <v>0</v>
      </c>
      <c r="R139" s="253">
        <f>Q139*H139</f>
        <v>0</v>
      </c>
      <c r="S139" s="253">
        <v>0</v>
      </c>
      <c r="T139" s="25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5" t="s">
        <v>150</v>
      </c>
      <c r="AT139" s="255" t="s">
        <v>167</v>
      </c>
      <c r="AU139" s="255" t="s">
        <v>86</v>
      </c>
      <c r="AY139" s="16" t="s">
        <v>132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6" t="s">
        <v>84</v>
      </c>
      <c r="BK139" s="256">
        <f>ROUND(I139*H139,2)</f>
        <v>0</v>
      </c>
      <c r="BL139" s="16" t="s">
        <v>138</v>
      </c>
      <c r="BM139" s="255" t="s">
        <v>162</v>
      </c>
    </row>
    <row r="140" s="2" customFormat="1">
      <c r="A140" s="37"/>
      <c r="B140" s="38"/>
      <c r="C140" s="39"/>
      <c r="D140" s="257" t="s">
        <v>139</v>
      </c>
      <c r="E140" s="39"/>
      <c r="F140" s="258" t="s">
        <v>169</v>
      </c>
      <c r="G140" s="39"/>
      <c r="H140" s="39"/>
      <c r="I140" s="153"/>
      <c r="J140" s="39"/>
      <c r="K140" s="39"/>
      <c r="L140" s="43"/>
      <c r="M140" s="259"/>
      <c r="N140" s="260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139</v>
      </c>
      <c r="AU140" s="16" t="s">
        <v>86</v>
      </c>
    </row>
    <row r="141" s="2" customFormat="1" ht="16.5" customHeight="1">
      <c r="A141" s="37"/>
      <c r="B141" s="38"/>
      <c r="C141" s="243" t="s">
        <v>171</v>
      </c>
      <c r="D141" s="243" t="s">
        <v>134</v>
      </c>
      <c r="E141" s="244" t="s">
        <v>172</v>
      </c>
      <c r="F141" s="245" t="s">
        <v>173</v>
      </c>
      <c r="G141" s="246" t="s">
        <v>145</v>
      </c>
      <c r="H141" s="247">
        <v>1000</v>
      </c>
      <c r="I141" s="248"/>
      <c r="J141" s="249">
        <f>ROUND(I141*H141,2)</f>
        <v>0</v>
      </c>
      <c r="K141" s="250"/>
      <c r="L141" s="43"/>
      <c r="M141" s="251" t="s">
        <v>1</v>
      </c>
      <c r="N141" s="252" t="s">
        <v>41</v>
      </c>
      <c r="O141" s="90"/>
      <c r="P141" s="253">
        <f>O141*H141</f>
        <v>0</v>
      </c>
      <c r="Q141" s="253">
        <v>0</v>
      </c>
      <c r="R141" s="253">
        <f>Q141*H141</f>
        <v>0</v>
      </c>
      <c r="S141" s="253">
        <v>0</v>
      </c>
      <c r="T141" s="25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5" t="s">
        <v>138</v>
      </c>
      <c r="AT141" s="255" t="s">
        <v>134</v>
      </c>
      <c r="AU141" s="255" t="s">
        <v>86</v>
      </c>
      <c r="AY141" s="16" t="s">
        <v>132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6" t="s">
        <v>84</v>
      </c>
      <c r="BK141" s="256">
        <f>ROUND(I141*H141,2)</f>
        <v>0</v>
      </c>
      <c r="BL141" s="16" t="s">
        <v>138</v>
      </c>
      <c r="BM141" s="255" t="s">
        <v>140</v>
      </c>
    </row>
    <row r="142" s="2" customFormat="1">
      <c r="A142" s="37"/>
      <c r="B142" s="38"/>
      <c r="C142" s="39"/>
      <c r="D142" s="257" t="s">
        <v>139</v>
      </c>
      <c r="E142" s="39"/>
      <c r="F142" s="258" t="s">
        <v>173</v>
      </c>
      <c r="G142" s="39"/>
      <c r="H142" s="39"/>
      <c r="I142" s="153"/>
      <c r="J142" s="39"/>
      <c r="K142" s="39"/>
      <c r="L142" s="43"/>
      <c r="M142" s="259"/>
      <c r="N142" s="260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139</v>
      </c>
      <c r="AU142" s="16" t="s">
        <v>86</v>
      </c>
    </row>
    <row r="143" s="2" customFormat="1" ht="16.5" customHeight="1">
      <c r="A143" s="37"/>
      <c r="B143" s="38"/>
      <c r="C143" s="261" t="s">
        <v>175</v>
      </c>
      <c r="D143" s="261" t="s">
        <v>167</v>
      </c>
      <c r="E143" s="262" t="s">
        <v>176</v>
      </c>
      <c r="F143" s="263" t="s">
        <v>177</v>
      </c>
      <c r="G143" s="264" t="s">
        <v>145</v>
      </c>
      <c r="H143" s="265">
        <v>1200</v>
      </c>
      <c r="I143" s="266"/>
      <c r="J143" s="267">
        <f>ROUND(I143*H143,2)</f>
        <v>0</v>
      </c>
      <c r="K143" s="268"/>
      <c r="L143" s="269"/>
      <c r="M143" s="270" t="s">
        <v>1</v>
      </c>
      <c r="N143" s="271" t="s">
        <v>41</v>
      </c>
      <c r="O143" s="90"/>
      <c r="P143" s="253">
        <f>O143*H143</f>
        <v>0</v>
      </c>
      <c r="Q143" s="253">
        <v>0</v>
      </c>
      <c r="R143" s="253">
        <f>Q143*H143</f>
        <v>0</v>
      </c>
      <c r="S143" s="253">
        <v>0</v>
      </c>
      <c r="T143" s="25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5" t="s">
        <v>150</v>
      </c>
      <c r="AT143" s="255" t="s">
        <v>167</v>
      </c>
      <c r="AU143" s="255" t="s">
        <v>86</v>
      </c>
      <c r="AY143" s="16" t="s">
        <v>132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6" t="s">
        <v>84</v>
      </c>
      <c r="BK143" s="256">
        <f>ROUND(I143*H143,2)</f>
        <v>0</v>
      </c>
      <c r="BL143" s="16" t="s">
        <v>138</v>
      </c>
      <c r="BM143" s="255" t="s">
        <v>170</v>
      </c>
    </row>
    <row r="144" s="2" customFormat="1">
      <c r="A144" s="37"/>
      <c r="B144" s="38"/>
      <c r="C144" s="39"/>
      <c r="D144" s="257" t="s">
        <v>139</v>
      </c>
      <c r="E144" s="39"/>
      <c r="F144" s="258" t="s">
        <v>177</v>
      </c>
      <c r="G144" s="39"/>
      <c r="H144" s="39"/>
      <c r="I144" s="153"/>
      <c r="J144" s="39"/>
      <c r="K144" s="39"/>
      <c r="L144" s="43"/>
      <c r="M144" s="259"/>
      <c r="N144" s="260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139</v>
      </c>
      <c r="AU144" s="16" t="s">
        <v>86</v>
      </c>
    </row>
    <row r="145" s="2" customFormat="1" ht="16.5" customHeight="1">
      <c r="A145" s="37"/>
      <c r="B145" s="38"/>
      <c r="C145" s="243" t="s">
        <v>179</v>
      </c>
      <c r="D145" s="243" t="s">
        <v>134</v>
      </c>
      <c r="E145" s="244" t="s">
        <v>180</v>
      </c>
      <c r="F145" s="245" t="s">
        <v>181</v>
      </c>
      <c r="G145" s="246" t="s">
        <v>182</v>
      </c>
      <c r="H145" s="247">
        <v>300</v>
      </c>
      <c r="I145" s="248"/>
      <c r="J145" s="249">
        <f>ROUND(I145*H145,2)</f>
        <v>0</v>
      </c>
      <c r="K145" s="250"/>
      <c r="L145" s="43"/>
      <c r="M145" s="251" t="s">
        <v>1</v>
      </c>
      <c r="N145" s="252" t="s">
        <v>41</v>
      </c>
      <c r="O145" s="90"/>
      <c r="P145" s="253">
        <f>O145*H145</f>
        <v>0</v>
      </c>
      <c r="Q145" s="253">
        <v>0</v>
      </c>
      <c r="R145" s="253">
        <f>Q145*H145</f>
        <v>0</v>
      </c>
      <c r="S145" s="253">
        <v>0</v>
      </c>
      <c r="T145" s="25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5" t="s">
        <v>138</v>
      </c>
      <c r="AT145" s="255" t="s">
        <v>134</v>
      </c>
      <c r="AU145" s="255" t="s">
        <v>86</v>
      </c>
      <c r="AY145" s="16" t="s">
        <v>132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6" t="s">
        <v>84</v>
      </c>
      <c r="BK145" s="256">
        <f>ROUND(I145*H145,2)</f>
        <v>0</v>
      </c>
      <c r="BL145" s="16" t="s">
        <v>138</v>
      </c>
      <c r="BM145" s="255" t="s">
        <v>174</v>
      </c>
    </row>
    <row r="146" s="2" customFormat="1">
      <c r="A146" s="37"/>
      <c r="B146" s="38"/>
      <c r="C146" s="39"/>
      <c r="D146" s="257" t="s">
        <v>139</v>
      </c>
      <c r="E146" s="39"/>
      <c r="F146" s="258" t="s">
        <v>181</v>
      </c>
      <c r="G146" s="39"/>
      <c r="H146" s="39"/>
      <c r="I146" s="153"/>
      <c r="J146" s="39"/>
      <c r="K146" s="39"/>
      <c r="L146" s="43"/>
      <c r="M146" s="259"/>
      <c r="N146" s="260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139</v>
      </c>
      <c r="AU146" s="16" t="s">
        <v>86</v>
      </c>
    </row>
    <row r="147" s="2" customFormat="1" ht="16.5" customHeight="1">
      <c r="A147" s="37"/>
      <c r="B147" s="38"/>
      <c r="C147" s="261" t="s">
        <v>183</v>
      </c>
      <c r="D147" s="261" t="s">
        <v>167</v>
      </c>
      <c r="E147" s="262" t="s">
        <v>184</v>
      </c>
      <c r="F147" s="263" t="s">
        <v>185</v>
      </c>
      <c r="G147" s="264" t="s">
        <v>182</v>
      </c>
      <c r="H147" s="265">
        <v>360</v>
      </c>
      <c r="I147" s="266"/>
      <c r="J147" s="267">
        <f>ROUND(I147*H147,2)</f>
        <v>0</v>
      </c>
      <c r="K147" s="268"/>
      <c r="L147" s="269"/>
      <c r="M147" s="270" t="s">
        <v>1</v>
      </c>
      <c r="N147" s="271" t="s">
        <v>41</v>
      </c>
      <c r="O147" s="90"/>
      <c r="P147" s="253">
        <f>O147*H147</f>
        <v>0</v>
      </c>
      <c r="Q147" s="253">
        <v>0</v>
      </c>
      <c r="R147" s="253">
        <f>Q147*H147</f>
        <v>0</v>
      </c>
      <c r="S147" s="253">
        <v>0</v>
      </c>
      <c r="T147" s="25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55" t="s">
        <v>150</v>
      </c>
      <c r="AT147" s="255" t="s">
        <v>167</v>
      </c>
      <c r="AU147" s="255" t="s">
        <v>86</v>
      </c>
      <c r="AY147" s="16" t="s">
        <v>132</v>
      </c>
      <c r="BE147" s="256">
        <f>IF(N147="základní",J147,0)</f>
        <v>0</v>
      </c>
      <c r="BF147" s="256">
        <f>IF(N147="snížená",J147,0)</f>
        <v>0</v>
      </c>
      <c r="BG147" s="256">
        <f>IF(N147="zákl. přenesená",J147,0)</f>
        <v>0</v>
      </c>
      <c r="BH147" s="256">
        <f>IF(N147="sníž. přenesená",J147,0)</f>
        <v>0</v>
      </c>
      <c r="BI147" s="256">
        <f>IF(N147="nulová",J147,0)</f>
        <v>0</v>
      </c>
      <c r="BJ147" s="16" t="s">
        <v>84</v>
      </c>
      <c r="BK147" s="256">
        <f>ROUND(I147*H147,2)</f>
        <v>0</v>
      </c>
      <c r="BL147" s="16" t="s">
        <v>138</v>
      </c>
      <c r="BM147" s="255" t="s">
        <v>178</v>
      </c>
    </row>
    <row r="148" s="2" customFormat="1">
      <c r="A148" s="37"/>
      <c r="B148" s="38"/>
      <c r="C148" s="39"/>
      <c r="D148" s="257" t="s">
        <v>139</v>
      </c>
      <c r="E148" s="39"/>
      <c r="F148" s="258" t="s">
        <v>185</v>
      </c>
      <c r="G148" s="39"/>
      <c r="H148" s="39"/>
      <c r="I148" s="153"/>
      <c r="J148" s="39"/>
      <c r="K148" s="39"/>
      <c r="L148" s="43"/>
      <c r="M148" s="259"/>
      <c r="N148" s="260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139</v>
      </c>
      <c r="AU148" s="16" t="s">
        <v>86</v>
      </c>
    </row>
    <row r="149" s="2" customFormat="1" ht="16.5" customHeight="1">
      <c r="A149" s="37"/>
      <c r="B149" s="38"/>
      <c r="C149" s="243" t="s">
        <v>186</v>
      </c>
      <c r="D149" s="243" t="s">
        <v>134</v>
      </c>
      <c r="E149" s="244" t="s">
        <v>187</v>
      </c>
      <c r="F149" s="245" t="s">
        <v>188</v>
      </c>
      <c r="G149" s="246" t="s">
        <v>137</v>
      </c>
      <c r="H149" s="247">
        <v>280</v>
      </c>
      <c r="I149" s="248"/>
      <c r="J149" s="249">
        <f>ROUND(I149*H149,2)</f>
        <v>0</v>
      </c>
      <c r="K149" s="250"/>
      <c r="L149" s="43"/>
      <c r="M149" s="251" t="s">
        <v>1</v>
      </c>
      <c r="N149" s="252" t="s">
        <v>41</v>
      </c>
      <c r="O149" s="90"/>
      <c r="P149" s="253">
        <f>O149*H149</f>
        <v>0</v>
      </c>
      <c r="Q149" s="253">
        <v>0</v>
      </c>
      <c r="R149" s="253">
        <f>Q149*H149</f>
        <v>0</v>
      </c>
      <c r="S149" s="253">
        <v>0</v>
      </c>
      <c r="T149" s="25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5" t="s">
        <v>138</v>
      </c>
      <c r="AT149" s="255" t="s">
        <v>134</v>
      </c>
      <c r="AU149" s="255" t="s">
        <v>86</v>
      </c>
      <c r="AY149" s="16" t="s">
        <v>132</v>
      </c>
      <c r="BE149" s="256">
        <f>IF(N149="základní",J149,0)</f>
        <v>0</v>
      </c>
      <c r="BF149" s="256">
        <f>IF(N149="snížená",J149,0)</f>
        <v>0</v>
      </c>
      <c r="BG149" s="256">
        <f>IF(N149="zákl. přenesená",J149,0)</f>
        <v>0</v>
      </c>
      <c r="BH149" s="256">
        <f>IF(N149="sníž. přenesená",J149,0)</f>
        <v>0</v>
      </c>
      <c r="BI149" s="256">
        <f>IF(N149="nulová",J149,0)</f>
        <v>0</v>
      </c>
      <c r="BJ149" s="16" t="s">
        <v>84</v>
      </c>
      <c r="BK149" s="256">
        <f>ROUND(I149*H149,2)</f>
        <v>0</v>
      </c>
      <c r="BL149" s="16" t="s">
        <v>138</v>
      </c>
      <c r="BM149" s="255" t="s">
        <v>159</v>
      </c>
    </row>
    <row r="150" s="2" customFormat="1">
      <c r="A150" s="37"/>
      <c r="B150" s="38"/>
      <c r="C150" s="39"/>
      <c r="D150" s="257" t="s">
        <v>139</v>
      </c>
      <c r="E150" s="39"/>
      <c r="F150" s="258" t="s">
        <v>188</v>
      </c>
      <c r="G150" s="39"/>
      <c r="H150" s="39"/>
      <c r="I150" s="153"/>
      <c r="J150" s="39"/>
      <c r="K150" s="39"/>
      <c r="L150" s="43"/>
      <c r="M150" s="259"/>
      <c r="N150" s="260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139</v>
      </c>
      <c r="AU150" s="16" t="s">
        <v>86</v>
      </c>
    </row>
    <row r="151" s="2" customFormat="1" ht="16.5" customHeight="1">
      <c r="A151" s="37"/>
      <c r="B151" s="38"/>
      <c r="C151" s="243" t="s">
        <v>170</v>
      </c>
      <c r="D151" s="243" t="s">
        <v>134</v>
      </c>
      <c r="E151" s="244" t="s">
        <v>189</v>
      </c>
      <c r="F151" s="245" t="s">
        <v>190</v>
      </c>
      <c r="G151" s="246" t="s">
        <v>137</v>
      </c>
      <c r="H151" s="247">
        <v>280</v>
      </c>
      <c r="I151" s="248"/>
      <c r="J151" s="249">
        <f>ROUND(I151*H151,2)</f>
        <v>0</v>
      </c>
      <c r="K151" s="250"/>
      <c r="L151" s="43"/>
      <c r="M151" s="251" t="s">
        <v>1</v>
      </c>
      <c r="N151" s="252" t="s">
        <v>41</v>
      </c>
      <c r="O151" s="90"/>
      <c r="P151" s="253">
        <f>O151*H151</f>
        <v>0</v>
      </c>
      <c r="Q151" s="253">
        <v>0</v>
      </c>
      <c r="R151" s="253">
        <f>Q151*H151</f>
        <v>0</v>
      </c>
      <c r="S151" s="253">
        <v>0</v>
      </c>
      <c r="T151" s="25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55" t="s">
        <v>138</v>
      </c>
      <c r="AT151" s="255" t="s">
        <v>134</v>
      </c>
      <c r="AU151" s="255" t="s">
        <v>86</v>
      </c>
      <c r="AY151" s="16" t="s">
        <v>132</v>
      </c>
      <c r="BE151" s="256">
        <f>IF(N151="základní",J151,0)</f>
        <v>0</v>
      </c>
      <c r="BF151" s="256">
        <f>IF(N151="snížená",J151,0)</f>
        <v>0</v>
      </c>
      <c r="BG151" s="256">
        <f>IF(N151="zákl. přenesená",J151,0)</f>
        <v>0</v>
      </c>
      <c r="BH151" s="256">
        <f>IF(N151="sníž. přenesená",J151,0)</f>
        <v>0</v>
      </c>
      <c r="BI151" s="256">
        <f>IF(N151="nulová",J151,0)</f>
        <v>0</v>
      </c>
      <c r="BJ151" s="16" t="s">
        <v>84</v>
      </c>
      <c r="BK151" s="256">
        <f>ROUND(I151*H151,2)</f>
        <v>0</v>
      </c>
      <c r="BL151" s="16" t="s">
        <v>138</v>
      </c>
      <c r="BM151" s="255" t="s">
        <v>163</v>
      </c>
    </row>
    <row r="152" s="2" customFormat="1">
      <c r="A152" s="37"/>
      <c r="B152" s="38"/>
      <c r="C152" s="39"/>
      <c r="D152" s="257" t="s">
        <v>139</v>
      </c>
      <c r="E152" s="39"/>
      <c r="F152" s="258" t="s">
        <v>190</v>
      </c>
      <c r="G152" s="39"/>
      <c r="H152" s="39"/>
      <c r="I152" s="153"/>
      <c r="J152" s="39"/>
      <c r="K152" s="39"/>
      <c r="L152" s="43"/>
      <c r="M152" s="259"/>
      <c r="N152" s="260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139</v>
      </c>
      <c r="AU152" s="16" t="s">
        <v>86</v>
      </c>
    </row>
    <row r="153" s="2" customFormat="1" ht="16.5" customHeight="1">
      <c r="A153" s="37"/>
      <c r="B153" s="38"/>
      <c r="C153" s="243" t="s">
        <v>191</v>
      </c>
      <c r="D153" s="243" t="s">
        <v>134</v>
      </c>
      <c r="E153" s="244" t="s">
        <v>192</v>
      </c>
      <c r="F153" s="245" t="s">
        <v>193</v>
      </c>
      <c r="G153" s="246" t="s">
        <v>137</v>
      </c>
      <c r="H153" s="247">
        <v>280</v>
      </c>
      <c r="I153" s="248"/>
      <c r="J153" s="249">
        <f>ROUND(I153*H153,2)</f>
        <v>0</v>
      </c>
      <c r="K153" s="250"/>
      <c r="L153" s="43"/>
      <c r="M153" s="251" t="s">
        <v>1</v>
      </c>
      <c r="N153" s="252" t="s">
        <v>41</v>
      </c>
      <c r="O153" s="90"/>
      <c r="P153" s="253">
        <f>O153*H153</f>
        <v>0</v>
      </c>
      <c r="Q153" s="253">
        <v>0</v>
      </c>
      <c r="R153" s="253">
        <f>Q153*H153</f>
        <v>0</v>
      </c>
      <c r="S153" s="253">
        <v>0</v>
      </c>
      <c r="T153" s="25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5" t="s">
        <v>138</v>
      </c>
      <c r="AT153" s="255" t="s">
        <v>134</v>
      </c>
      <c r="AU153" s="255" t="s">
        <v>86</v>
      </c>
      <c r="AY153" s="16" t="s">
        <v>132</v>
      </c>
      <c r="BE153" s="256">
        <f>IF(N153="základní",J153,0)</f>
        <v>0</v>
      </c>
      <c r="BF153" s="256">
        <f>IF(N153="snížená",J153,0)</f>
        <v>0</v>
      </c>
      <c r="BG153" s="256">
        <f>IF(N153="zákl. přenesená",J153,0)</f>
        <v>0</v>
      </c>
      <c r="BH153" s="256">
        <f>IF(N153="sníž. přenesená",J153,0)</f>
        <v>0</v>
      </c>
      <c r="BI153" s="256">
        <f>IF(N153="nulová",J153,0)</f>
        <v>0</v>
      </c>
      <c r="BJ153" s="16" t="s">
        <v>84</v>
      </c>
      <c r="BK153" s="256">
        <f>ROUND(I153*H153,2)</f>
        <v>0</v>
      </c>
      <c r="BL153" s="16" t="s">
        <v>138</v>
      </c>
      <c r="BM153" s="255" t="s">
        <v>171</v>
      </c>
    </row>
    <row r="154" s="2" customFormat="1">
      <c r="A154" s="37"/>
      <c r="B154" s="38"/>
      <c r="C154" s="39"/>
      <c r="D154" s="257" t="s">
        <v>139</v>
      </c>
      <c r="E154" s="39"/>
      <c r="F154" s="258" t="s">
        <v>193</v>
      </c>
      <c r="G154" s="39"/>
      <c r="H154" s="39"/>
      <c r="I154" s="153"/>
      <c r="J154" s="39"/>
      <c r="K154" s="39"/>
      <c r="L154" s="43"/>
      <c r="M154" s="259"/>
      <c r="N154" s="26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139</v>
      </c>
      <c r="AU154" s="16" t="s">
        <v>86</v>
      </c>
    </row>
    <row r="155" s="2" customFormat="1" ht="16.5" customHeight="1">
      <c r="A155" s="37"/>
      <c r="B155" s="38"/>
      <c r="C155" s="243" t="s">
        <v>174</v>
      </c>
      <c r="D155" s="243" t="s">
        <v>134</v>
      </c>
      <c r="E155" s="244" t="s">
        <v>195</v>
      </c>
      <c r="F155" s="245" t="s">
        <v>196</v>
      </c>
      <c r="G155" s="246" t="s">
        <v>137</v>
      </c>
      <c r="H155" s="247">
        <v>280</v>
      </c>
      <c r="I155" s="248"/>
      <c r="J155" s="249">
        <f>ROUND(I155*H155,2)</f>
        <v>0</v>
      </c>
      <c r="K155" s="250"/>
      <c r="L155" s="43"/>
      <c r="M155" s="251" t="s">
        <v>1</v>
      </c>
      <c r="N155" s="252" t="s">
        <v>41</v>
      </c>
      <c r="O155" s="90"/>
      <c r="P155" s="253">
        <f>O155*H155</f>
        <v>0</v>
      </c>
      <c r="Q155" s="253">
        <v>0</v>
      </c>
      <c r="R155" s="253">
        <f>Q155*H155</f>
        <v>0</v>
      </c>
      <c r="S155" s="253">
        <v>0</v>
      </c>
      <c r="T155" s="25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55" t="s">
        <v>138</v>
      </c>
      <c r="AT155" s="255" t="s">
        <v>134</v>
      </c>
      <c r="AU155" s="255" t="s">
        <v>86</v>
      </c>
      <c r="AY155" s="16" t="s">
        <v>132</v>
      </c>
      <c r="BE155" s="256">
        <f>IF(N155="základní",J155,0)</f>
        <v>0</v>
      </c>
      <c r="BF155" s="256">
        <f>IF(N155="snížená",J155,0)</f>
        <v>0</v>
      </c>
      <c r="BG155" s="256">
        <f>IF(N155="zákl. přenesená",J155,0)</f>
        <v>0</v>
      </c>
      <c r="BH155" s="256">
        <f>IF(N155="sníž. přenesená",J155,0)</f>
        <v>0</v>
      </c>
      <c r="BI155" s="256">
        <f>IF(N155="nulová",J155,0)</f>
        <v>0</v>
      </c>
      <c r="BJ155" s="16" t="s">
        <v>84</v>
      </c>
      <c r="BK155" s="256">
        <f>ROUND(I155*H155,2)</f>
        <v>0</v>
      </c>
      <c r="BL155" s="16" t="s">
        <v>138</v>
      </c>
      <c r="BM155" s="255" t="s">
        <v>179</v>
      </c>
    </row>
    <row r="156" s="2" customFormat="1">
      <c r="A156" s="37"/>
      <c r="B156" s="38"/>
      <c r="C156" s="39"/>
      <c r="D156" s="257" t="s">
        <v>139</v>
      </c>
      <c r="E156" s="39"/>
      <c r="F156" s="258" t="s">
        <v>196</v>
      </c>
      <c r="G156" s="39"/>
      <c r="H156" s="39"/>
      <c r="I156" s="153"/>
      <c r="J156" s="39"/>
      <c r="K156" s="39"/>
      <c r="L156" s="43"/>
      <c r="M156" s="259"/>
      <c r="N156" s="260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139</v>
      </c>
      <c r="AU156" s="16" t="s">
        <v>86</v>
      </c>
    </row>
    <row r="157" s="2" customFormat="1" ht="16.5" customHeight="1">
      <c r="A157" s="37"/>
      <c r="B157" s="38"/>
      <c r="C157" s="243" t="s">
        <v>194</v>
      </c>
      <c r="D157" s="243" t="s">
        <v>134</v>
      </c>
      <c r="E157" s="244" t="s">
        <v>198</v>
      </c>
      <c r="F157" s="245" t="s">
        <v>199</v>
      </c>
      <c r="G157" s="246" t="s">
        <v>137</v>
      </c>
      <c r="H157" s="247">
        <v>280</v>
      </c>
      <c r="I157" s="248"/>
      <c r="J157" s="249">
        <f>ROUND(I157*H157,2)</f>
        <v>0</v>
      </c>
      <c r="K157" s="250"/>
      <c r="L157" s="43"/>
      <c r="M157" s="251" t="s">
        <v>1</v>
      </c>
      <c r="N157" s="252" t="s">
        <v>41</v>
      </c>
      <c r="O157" s="90"/>
      <c r="P157" s="253">
        <f>O157*H157</f>
        <v>0</v>
      </c>
      <c r="Q157" s="253">
        <v>0</v>
      </c>
      <c r="R157" s="253">
        <f>Q157*H157</f>
        <v>0</v>
      </c>
      <c r="S157" s="253">
        <v>0</v>
      </c>
      <c r="T157" s="25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5" t="s">
        <v>138</v>
      </c>
      <c r="AT157" s="255" t="s">
        <v>134</v>
      </c>
      <c r="AU157" s="255" t="s">
        <v>86</v>
      </c>
      <c r="AY157" s="16" t="s">
        <v>132</v>
      </c>
      <c r="BE157" s="256">
        <f>IF(N157="základní",J157,0)</f>
        <v>0</v>
      </c>
      <c r="BF157" s="256">
        <f>IF(N157="snížená",J157,0)</f>
        <v>0</v>
      </c>
      <c r="BG157" s="256">
        <f>IF(N157="zákl. přenesená",J157,0)</f>
        <v>0</v>
      </c>
      <c r="BH157" s="256">
        <f>IF(N157="sníž. přenesená",J157,0)</f>
        <v>0</v>
      </c>
      <c r="BI157" s="256">
        <f>IF(N157="nulová",J157,0)</f>
        <v>0</v>
      </c>
      <c r="BJ157" s="16" t="s">
        <v>84</v>
      </c>
      <c r="BK157" s="256">
        <f>ROUND(I157*H157,2)</f>
        <v>0</v>
      </c>
      <c r="BL157" s="16" t="s">
        <v>138</v>
      </c>
      <c r="BM157" s="255" t="s">
        <v>194</v>
      </c>
    </row>
    <row r="158" s="2" customFormat="1">
      <c r="A158" s="37"/>
      <c r="B158" s="38"/>
      <c r="C158" s="39"/>
      <c r="D158" s="257" t="s">
        <v>139</v>
      </c>
      <c r="E158" s="39"/>
      <c r="F158" s="258" t="s">
        <v>199</v>
      </c>
      <c r="G158" s="39"/>
      <c r="H158" s="39"/>
      <c r="I158" s="153"/>
      <c r="J158" s="39"/>
      <c r="K158" s="39"/>
      <c r="L158" s="43"/>
      <c r="M158" s="259"/>
      <c r="N158" s="260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139</v>
      </c>
      <c r="AU158" s="16" t="s">
        <v>86</v>
      </c>
    </row>
    <row r="159" s="2" customFormat="1" ht="16.5" customHeight="1">
      <c r="A159" s="37"/>
      <c r="B159" s="38"/>
      <c r="C159" s="243" t="s">
        <v>200</v>
      </c>
      <c r="D159" s="243" t="s">
        <v>134</v>
      </c>
      <c r="E159" s="244" t="s">
        <v>201</v>
      </c>
      <c r="F159" s="245" t="s">
        <v>202</v>
      </c>
      <c r="G159" s="246" t="s">
        <v>137</v>
      </c>
      <c r="H159" s="247">
        <v>280</v>
      </c>
      <c r="I159" s="248"/>
      <c r="J159" s="249">
        <f>ROUND(I159*H159,2)</f>
        <v>0</v>
      </c>
      <c r="K159" s="250"/>
      <c r="L159" s="43"/>
      <c r="M159" s="251" t="s">
        <v>1</v>
      </c>
      <c r="N159" s="252" t="s">
        <v>41</v>
      </c>
      <c r="O159" s="90"/>
      <c r="P159" s="253">
        <f>O159*H159</f>
        <v>0</v>
      </c>
      <c r="Q159" s="253">
        <v>0</v>
      </c>
      <c r="R159" s="253">
        <f>Q159*H159</f>
        <v>0</v>
      </c>
      <c r="S159" s="253">
        <v>0</v>
      </c>
      <c r="T159" s="25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5" t="s">
        <v>138</v>
      </c>
      <c r="AT159" s="255" t="s">
        <v>134</v>
      </c>
      <c r="AU159" s="255" t="s">
        <v>86</v>
      </c>
      <c r="AY159" s="16" t="s">
        <v>132</v>
      </c>
      <c r="BE159" s="256">
        <f>IF(N159="základní",J159,0)</f>
        <v>0</v>
      </c>
      <c r="BF159" s="256">
        <f>IF(N159="snížená",J159,0)</f>
        <v>0</v>
      </c>
      <c r="BG159" s="256">
        <f>IF(N159="zákl. přenesená",J159,0)</f>
        <v>0</v>
      </c>
      <c r="BH159" s="256">
        <f>IF(N159="sníž. přenesená",J159,0)</f>
        <v>0</v>
      </c>
      <c r="BI159" s="256">
        <f>IF(N159="nulová",J159,0)</f>
        <v>0</v>
      </c>
      <c r="BJ159" s="16" t="s">
        <v>84</v>
      </c>
      <c r="BK159" s="256">
        <f>ROUND(I159*H159,2)</f>
        <v>0</v>
      </c>
      <c r="BL159" s="16" t="s">
        <v>138</v>
      </c>
      <c r="BM159" s="255" t="s">
        <v>197</v>
      </c>
    </row>
    <row r="160" s="2" customFormat="1">
      <c r="A160" s="37"/>
      <c r="B160" s="38"/>
      <c r="C160" s="39"/>
      <c r="D160" s="257" t="s">
        <v>139</v>
      </c>
      <c r="E160" s="39"/>
      <c r="F160" s="258" t="s">
        <v>202</v>
      </c>
      <c r="G160" s="39"/>
      <c r="H160" s="39"/>
      <c r="I160" s="153"/>
      <c r="J160" s="39"/>
      <c r="K160" s="39"/>
      <c r="L160" s="43"/>
      <c r="M160" s="259"/>
      <c r="N160" s="260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139</v>
      </c>
      <c r="AU160" s="16" t="s">
        <v>86</v>
      </c>
    </row>
    <row r="161" s="2" customFormat="1" ht="16.5" customHeight="1">
      <c r="A161" s="37"/>
      <c r="B161" s="38"/>
      <c r="C161" s="243" t="s">
        <v>204</v>
      </c>
      <c r="D161" s="243" t="s">
        <v>134</v>
      </c>
      <c r="E161" s="244" t="s">
        <v>205</v>
      </c>
      <c r="F161" s="245" t="s">
        <v>206</v>
      </c>
      <c r="G161" s="246" t="s">
        <v>137</v>
      </c>
      <c r="H161" s="247">
        <v>4200</v>
      </c>
      <c r="I161" s="248"/>
      <c r="J161" s="249">
        <f>ROUND(I161*H161,2)</f>
        <v>0</v>
      </c>
      <c r="K161" s="250"/>
      <c r="L161" s="43"/>
      <c r="M161" s="251" t="s">
        <v>1</v>
      </c>
      <c r="N161" s="252" t="s">
        <v>41</v>
      </c>
      <c r="O161" s="90"/>
      <c r="P161" s="253">
        <f>O161*H161</f>
        <v>0</v>
      </c>
      <c r="Q161" s="253">
        <v>0</v>
      </c>
      <c r="R161" s="253">
        <f>Q161*H161</f>
        <v>0</v>
      </c>
      <c r="S161" s="253">
        <v>0</v>
      </c>
      <c r="T161" s="25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5" t="s">
        <v>138</v>
      </c>
      <c r="AT161" s="255" t="s">
        <v>134</v>
      </c>
      <c r="AU161" s="255" t="s">
        <v>86</v>
      </c>
      <c r="AY161" s="16" t="s">
        <v>132</v>
      </c>
      <c r="BE161" s="256">
        <f>IF(N161="základní",J161,0)</f>
        <v>0</v>
      </c>
      <c r="BF161" s="256">
        <f>IF(N161="snížená",J161,0)</f>
        <v>0</v>
      </c>
      <c r="BG161" s="256">
        <f>IF(N161="zákl. přenesená",J161,0)</f>
        <v>0</v>
      </c>
      <c r="BH161" s="256">
        <f>IF(N161="sníž. přenesená",J161,0)</f>
        <v>0</v>
      </c>
      <c r="BI161" s="256">
        <f>IF(N161="nulová",J161,0)</f>
        <v>0</v>
      </c>
      <c r="BJ161" s="16" t="s">
        <v>84</v>
      </c>
      <c r="BK161" s="256">
        <f>ROUND(I161*H161,2)</f>
        <v>0</v>
      </c>
      <c r="BL161" s="16" t="s">
        <v>138</v>
      </c>
      <c r="BM161" s="255" t="s">
        <v>200</v>
      </c>
    </row>
    <row r="162" s="2" customFormat="1">
      <c r="A162" s="37"/>
      <c r="B162" s="38"/>
      <c r="C162" s="39"/>
      <c r="D162" s="257" t="s">
        <v>139</v>
      </c>
      <c r="E162" s="39"/>
      <c r="F162" s="258" t="s">
        <v>206</v>
      </c>
      <c r="G162" s="39"/>
      <c r="H162" s="39"/>
      <c r="I162" s="153"/>
      <c r="J162" s="39"/>
      <c r="K162" s="39"/>
      <c r="L162" s="43"/>
      <c r="M162" s="259"/>
      <c r="N162" s="26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139</v>
      </c>
      <c r="AU162" s="16" t="s">
        <v>86</v>
      </c>
    </row>
    <row r="163" s="2" customFormat="1" ht="16.5" customHeight="1">
      <c r="A163" s="37"/>
      <c r="B163" s="38"/>
      <c r="C163" s="243" t="s">
        <v>138</v>
      </c>
      <c r="D163" s="243" t="s">
        <v>134</v>
      </c>
      <c r="E163" s="244" t="s">
        <v>208</v>
      </c>
      <c r="F163" s="245" t="s">
        <v>209</v>
      </c>
      <c r="G163" s="246" t="s">
        <v>137</v>
      </c>
      <c r="H163" s="247">
        <v>560</v>
      </c>
      <c r="I163" s="248"/>
      <c r="J163" s="249">
        <f>ROUND(I163*H163,2)</f>
        <v>0</v>
      </c>
      <c r="K163" s="250"/>
      <c r="L163" s="43"/>
      <c r="M163" s="251" t="s">
        <v>1</v>
      </c>
      <c r="N163" s="252" t="s">
        <v>41</v>
      </c>
      <c r="O163" s="90"/>
      <c r="P163" s="253">
        <f>O163*H163</f>
        <v>0</v>
      </c>
      <c r="Q163" s="253">
        <v>0</v>
      </c>
      <c r="R163" s="253">
        <f>Q163*H163</f>
        <v>0</v>
      </c>
      <c r="S163" s="253">
        <v>0</v>
      </c>
      <c r="T163" s="25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5" t="s">
        <v>138</v>
      </c>
      <c r="AT163" s="255" t="s">
        <v>134</v>
      </c>
      <c r="AU163" s="255" t="s">
        <v>86</v>
      </c>
      <c r="AY163" s="16" t="s">
        <v>132</v>
      </c>
      <c r="BE163" s="256">
        <f>IF(N163="základní",J163,0)</f>
        <v>0</v>
      </c>
      <c r="BF163" s="256">
        <f>IF(N163="snížená",J163,0)</f>
        <v>0</v>
      </c>
      <c r="BG163" s="256">
        <f>IF(N163="zákl. přenesená",J163,0)</f>
        <v>0</v>
      </c>
      <c r="BH163" s="256">
        <f>IF(N163="sníž. přenesená",J163,0)</f>
        <v>0</v>
      </c>
      <c r="BI163" s="256">
        <f>IF(N163="nulová",J163,0)</f>
        <v>0</v>
      </c>
      <c r="BJ163" s="16" t="s">
        <v>84</v>
      </c>
      <c r="BK163" s="256">
        <f>ROUND(I163*H163,2)</f>
        <v>0</v>
      </c>
      <c r="BL163" s="16" t="s">
        <v>138</v>
      </c>
      <c r="BM163" s="255" t="s">
        <v>203</v>
      </c>
    </row>
    <row r="164" s="2" customFormat="1">
      <c r="A164" s="37"/>
      <c r="B164" s="38"/>
      <c r="C164" s="39"/>
      <c r="D164" s="257" t="s">
        <v>139</v>
      </c>
      <c r="E164" s="39"/>
      <c r="F164" s="258" t="s">
        <v>209</v>
      </c>
      <c r="G164" s="39"/>
      <c r="H164" s="39"/>
      <c r="I164" s="153"/>
      <c r="J164" s="39"/>
      <c r="K164" s="39"/>
      <c r="L164" s="43"/>
      <c r="M164" s="259"/>
      <c r="N164" s="26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139</v>
      </c>
      <c r="AU164" s="16" t="s">
        <v>86</v>
      </c>
    </row>
    <row r="165" s="2" customFormat="1" ht="16.5" customHeight="1">
      <c r="A165" s="37"/>
      <c r="B165" s="38"/>
      <c r="C165" s="243" t="s">
        <v>8</v>
      </c>
      <c r="D165" s="243" t="s">
        <v>134</v>
      </c>
      <c r="E165" s="244" t="s">
        <v>211</v>
      </c>
      <c r="F165" s="245" t="s">
        <v>212</v>
      </c>
      <c r="G165" s="246" t="s">
        <v>137</v>
      </c>
      <c r="H165" s="247">
        <v>280</v>
      </c>
      <c r="I165" s="248"/>
      <c r="J165" s="249">
        <f>ROUND(I165*H165,2)</f>
        <v>0</v>
      </c>
      <c r="K165" s="250"/>
      <c r="L165" s="43"/>
      <c r="M165" s="251" t="s">
        <v>1</v>
      </c>
      <c r="N165" s="252" t="s">
        <v>41</v>
      </c>
      <c r="O165" s="90"/>
      <c r="P165" s="253">
        <f>O165*H165</f>
        <v>0</v>
      </c>
      <c r="Q165" s="253">
        <v>0</v>
      </c>
      <c r="R165" s="253">
        <f>Q165*H165</f>
        <v>0</v>
      </c>
      <c r="S165" s="253">
        <v>0</v>
      </c>
      <c r="T165" s="25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5" t="s">
        <v>138</v>
      </c>
      <c r="AT165" s="255" t="s">
        <v>134</v>
      </c>
      <c r="AU165" s="255" t="s">
        <v>86</v>
      </c>
      <c r="AY165" s="16" t="s">
        <v>132</v>
      </c>
      <c r="BE165" s="256">
        <f>IF(N165="základní",J165,0)</f>
        <v>0</v>
      </c>
      <c r="BF165" s="256">
        <f>IF(N165="snížená",J165,0)</f>
        <v>0</v>
      </c>
      <c r="BG165" s="256">
        <f>IF(N165="zákl. přenesená",J165,0)</f>
        <v>0</v>
      </c>
      <c r="BH165" s="256">
        <f>IF(N165="sníž. přenesená",J165,0)</f>
        <v>0</v>
      </c>
      <c r="BI165" s="256">
        <f>IF(N165="nulová",J165,0)</f>
        <v>0</v>
      </c>
      <c r="BJ165" s="16" t="s">
        <v>84</v>
      </c>
      <c r="BK165" s="256">
        <f>ROUND(I165*H165,2)</f>
        <v>0</v>
      </c>
      <c r="BL165" s="16" t="s">
        <v>138</v>
      </c>
      <c r="BM165" s="255" t="s">
        <v>207</v>
      </c>
    </row>
    <row r="166" s="2" customFormat="1">
      <c r="A166" s="37"/>
      <c r="B166" s="38"/>
      <c r="C166" s="39"/>
      <c r="D166" s="257" t="s">
        <v>139</v>
      </c>
      <c r="E166" s="39"/>
      <c r="F166" s="258" t="s">
        <v>212</v>
      </c>
      <c r="G166" s="39"/>
      <c r="H166" s="39"/>
      <c r="I166" s="153"/>
      <c r="J166" s="39"/>
      <c r="K166" s="39"/>
      <c r="L166" s="43"/>
      <c r="M166" s="259"/>
      <c r="N166" s="26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139</v>
      </c>
      <c r="AU166" s="16" t="s">
        <v>86</v>
      </c>
    </row>
    <row r="167" s="2" customFormat="1" ht="16.5" customHeight="1">
      <c r="A167" s="37"/>
      <c r="B167" s="38"/>
      <c r="C167" s="243" t="s">
        <v>162</v>
      </c>
      <c r="D167" s="243" t="s">
        <v>134</v>
      </c>
      <c r="E167" s="244" t="s">
        <v>214</v>
      </c>
      <c r="F167" s="245" t="s">
        <v>215</v>
      </c>
      <c r="G167" s="246" t="s">
        <v>137</v>
      </c>
      <c r="H167" s="247">
        <v>280</v>
      </c>
      <c r="I167" s="248"/>
      <c r="J167" s="249">
        <f>ROUND(I167*H167,2)</f>
        <v>0</v>
      </c>
      <c r="K167" s="250"/>
      <c r="L167" s="43"/>
      <c r="M167" s="251" t="s">
        <v>1</v>
      </c>
      <c r="N167" s="252" t="s">
        <v>41</v>
      </c>
      <c r="O167" s="90"/>
      <c r="P167" s="253">
        <f>O167*H167</f>
        <v>0</v>
      </c>
      <c r="Q167" s="253">
        <v>0</v>
      </c>
      <c r="R167" s="253">
        <f>Q167*H167</f>
        <v>0</v>
      </c>
      <c r="S167" s="253">
        <v>0</v>
      </c>
      <c r="T167" s="25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5" t="s">
        <v>138</v>
      </c>
      <c r="AT167" s="255" t="s">
        <v>134</v>
      </c>
      <c r="AU167" s="255" t="s">
        <v>86</v>
      </c>
      <c r="AY167" s="16" t="s">
        <v>132</v>
      </c>
      <c r="BE167" s="256">
        <f>IF(N167="základní",J167,0)</f>
        <v>0</v>
      </c>
      <c r="BF167" s="256">
        <f>IF(N167="snížená",J167,0)</f>
        <v>0</v>
      </c>
      <c r="BG167" s="256">
        <f>IF(N167="zákl. přenesená",J167,0)</f>
        <v>0</v>
      </c>
      <c r="BH167" s="256">
        <f>IF(N167="sníž. přenesená",J167,0)</f>
        <v>0</v>
      </c>
      <c r="BI167" s="256">
        <f>IF(N167="nulová",J167,0)</f>
        <v>0</v>
      </c>
      <c r="BJ167" s="16" t="s">
        <v>84</v>
      </c>
      <c r="BK167" s="256">
        <f>ROUND(I167*H167,2)</f>
        <v>0</v>
      </c>
      <c r="BL167" s="16" t="s">
        <v>138</v>
      </c>
      <c r="BM167" s="255" t="s">
        <v>210</v>
      </c>
    </row>
    <row r="168" s="2" customFormat="1">
      <c r="A168" s="37"/>
      <c r="B168" s="38"/>
      <c r="C168" s="39"/>
      <c r="D168" s="257" t="s">
        <v>139</v>
      </c>
      <c r="E168" s="39"/>
      <c r="F168" s="258" t="s">
        <v>215</v>
      </c>
      <c r="G168" s="39"/>
      <c r="H168" s="39"/>
      <c r="I168" s="153"/>
      <c r="J168" s="39"/>
      <c r="K168" s="39"/>
      <c r="L168" s="43"/>
      <c r="M168" s="259"/>
      <c r="N168" s="260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139</v>
      </c>
      <c r="AU168" s="16" t="s">
        <v>86</v>
      </c>
    </row>
    <row r="169" s="2" customFormat="1" ht="16.5" customHeight="1">
      <c r="A169" s="37"/>
      <c r="B169" s="38"/>
      <c r="C169" s="243" t="s">
        <v>203</v>
      </c>
      <c r="D169" s="243" t="s">
        <v>134</v>
      </c>
      <c r="E169" s="244" t="s">
        <v>217</v>
      </c>
      <c r="F169" s="245" t="s">
        <v>218</v>
      </c>
      <c r="G169" s="246" t="s">
        <v>219</v>
      </c>
      <c r="H169" s="247">
        <v>560</v>
      </c>
      <c r="I169" s="248"/>
      <c r="J169" s="249">
        <f>ROUND(I169*H169,2)</f>
        <v>0</v>
      </c>
      <c r="K169" s="250"/>
      <c r="L169" s="43"/>
      <c r="M169" s="251" t="s">
        <v>1</v>
      </c>
      <c r="N169" s="252" t="s">
        <v>41</v>
      </c>
      <c r="O169" s="90"/>
      <c r="P169" s="253">
        <f>O169*H169</f>
        <v>0</v>
      </c>
      <c r="Q169" s="253">
        <v>0</v>
      </c>
      <c r="R169" s="253">
        <f>Q169*H169</f>
        <v>0</v>
      </c>
      <c r="S169" s="253">
        <v>0</v>
      </c>
      <c r="T169" s="25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5" t="s">
        <v>138</v>
      </c>
      <c r="AT169" s="255" t="s">
        <v>134</v>
      </c>
      <c r="AU169" s="255" t="s">
        <v>86</v>
      </c>
      <c r="AY169" s="16" t="s">
        <v>132</v>
      </c>
      <c r="BE169" s="256">
        <f>IF(N169="základní",J169,0)</f>
        <v>0</v>
      </c>
      <c r="BF169" s="256">
        <f>IF(N169="snížená",J169,0)</f>
        <v>0</v>
      </c>
      <c r="BG169" s="256">
        <f>IF(N169="zákl. přenesená",J169,0)</f>
        <v>0</v>
      </c>
      <c r="BH169" s="256">
        <f>IF(N169="sníž. přenesená",J169,0)</f>
        <v>0</v>
      </c>
      <c r="BI169" s="256">
        <f>IF(N169="nulová",J169,0)</f>
        <v>0</v>
      </c>
      <c r="BJ169" s="16" t="s">
        <v>84</v>
      </c>
      <c r="BK169" s="256">
        <f>ROUND(I169*H169,2)</f>
        <v>0</v>
      </c>
      <c r="BL169" s="16" t="s">
        <v>138</v>
      </c>
      <c r="BM169" s="255" t="s">
        <v>213</v>
      </c>
    </row>
    <row r="170" s="2" customFormat="1">
      <c r="A170" s="37"/>
      <c r="B170" s="38"/>
      <c r="C170" s="39"/>
      <c r="D170" s="257" t="s">
        <v>139</v>
      </c>
      <c r="E170" s="39"/>
      <c r="F170" s="258" t="s">
        <v>218</v>
      </c>
      <c r="G170" s="39"/>
      <c r="H170" s="39"/>
      <c r="I170" s="153"/>
      <c r="J170" s="39"/>
      <c r="K170" s="39"/>
      <c r="L170" s="43"/>
      <c r="M170" s="259"/>
      <c r="N170" s="26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139</v>
      </c>
      <c r="AU170" s="16" t="s">
        <v>86</v>
      </c>
    </row>
    <row r="171" s="2" customFormat="1" ht="16.5" customHeight="1">
      <c r="A171" s="37"/>
      <c r="B171" s="38"/>
      <c r="C171" s="243" t="s">
        <v>221</v>
      </c>
      <c r="D171" s="243" t="s">
        <v>134</v>
      </c>
      <c r="E171" s="244" t="s">
        <v>222</v>
      </c>
      <c r="F171" s="245" t="s">
        <v>223</v>
      </c>
      <c r="G171" s="246" t="s">
        <v>137</v>
      </c>
      <c r="H171" s="247">
        <v>228</v>
      </c>
      <c r="I171" s="248"/>
      <c r="J171" s="249">
        <f>ROUND(I171*H171,2)</f>
        <v>0</v>
      </c>
      <c r="K171" s="250"/>
      <c r="L171" s="43"/>
      <c r="M171" s="251" t="s">
        <v>1</v>
      </c>
      <c r="N171" s="252" t="s">
        <v>41</v>
      </c>
      <c r="O171" s="90"/>
      <c r="P171" s="253">
        <f>O171*H171</f>
        <v>0</v>
      </c>
      <c r="Q171" s="253">
        <v>0</v>
      </c>
      <c r="R171" s="253">
        <f>Q171*H171</f>
        <v>0</v>
      </c>
      <c r="S171" s="253">
        <v>0</v>
      </c>
      <c r="T171" s="25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5" t="s">
        <v>138</v>
      </c>
      <c r="AT171" s="255" t="s">
        <v>134</v>
      </c>
      <c r="AU171" s="255" t="s">
        <v>86</v>
      </c>
      <c r="AY171" s="16" t="s">
        <v>132</v>
      </c>
      <c r="BE171" s="256">
        <f>IF(N171="základní",J171,0)</f>
        <v>0</v>
      </c>
      <c r="BF171" s="256">
        <f>IF(N171="snížená",J171,0)</f>
        <v>0</v>
      </c>
      <c r="BG171" s="256">
        <f>IF(N171="zákl. přenesená",J171,0)</f>
        <v>0</v>
      </c>
      <c r="BH171" s="256">
        <f>IF(N171="sníž. přenesená",J171,0)</f>
        <v>0</v>
      </c>
      <c r="BI171" s="256">
        <f>IF(N171="nulová",J171,0)</f>
        <v>0</v>
      </c>
      <c r="BJ171" s="16" t="s">
        <v>84</v>
      </c>
      <c r="BK171" s="256">
        <f>ROUND(I171*H171,2)</f>
        <v>0</v>
      </c>
      <c r="BL171" s="16" t="s">
        <v>138</v>
      </c>
      <c r="BM171" s="255" t="s">
        <v>216</v>
      </c>
    </row>
    <row r="172" s="2" customFormat="1">
      <c r="A172" s="37"/>
      <c r="B172" s="38"/>
      <c r="C172" s="39"/>
      <c r="D172" s="257" t="s">
        <v>139</v>
      </c>
      <c r="E172" s="39"/>
      <c r="F172" s="258" t="s">
        <v>223</v>
      </c>
      <c r="G172" s="39"/>
      <c r="H172" s="39"/>
      <c r="I172" s="153"/>
      <c r="J172" s="39"/>
      <c r="K172" s="39"/>
      <c r="L172" s="43"/>
      <c r="M172" s="259"/>
      <c r="N172" s="260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139</v>
      </c>
      <c r="AU172" s="16" t="s">
        <v>86</v>
      </c>
    </row>
    <row r="173" s="2" customFormat="1" ht="16.5" customHeight="1">
      <c r="A173" s="37"/>
      <c r="B173" s="38"/>
      <c r="C173" s="243" t="s">
        <v>225</v>
      </c>
      <c r="D173" s="243" t="s">
        <v>134</v>
      </c>
      <c r="E173" s="244" t="s">
        <v>226</v>
      </c>
      <c r="F173" s="245" t="s">
        <v>227</v>
      </c>
      <c r="G173" s="246" t="s">
        <v>228</v>
      </c>
      <c r="H173" s="247">
        <v>6</v>
      </c>
      <c r="I173" s="248"/>
      <c r="J173" s="249">
        <f>ROUND(I173*H173,2)</f>
        <v>0</v>
      </c>
      <c r="K173" s="250"/>
      <c r="L173" s="43"/>
      <c r="M173" s="251" t="s">
        <v>1</v>
      </c>
      <c r="N173" s="252" t="s">
        <v>41</v>
      </c>
      <c r="O173" s="90"/>
      <c r="P173" s="253">
        <f>O173*H173</f>
        <v>0</v>
      </c>
      <c r="Q173" s="253">
        <v>0</v>
      </c>
      <c r="R173" s="253">
        <f>Q173*H173</f>
        <v>0</v>
      </c>
      <c r="S173" s="253">
        <v>0</v>
      </c>
      <c r="T173" s="25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5" t="s">
        <v>138</v>
      </c>
      <c r="AT173" s="255" t="s">
        <v>134</v>
      </c>
      <c r="AU173" s="255" t="s">
        <v>86</v>
      </c>
      <c r="AY173" s="16" t="s">
        <v>132</v>
      </c>
      <c r="BE173" s="256">
        <f>IF(N173="základní",J173,0)</f>
        <v>0</v>
      </c>
      <c r="BF173" s="256">
        <f>IF(N173="snížená",J173,0)</f>
        <v>0</v>
      </c>
      <c r="BG173" s="256">
        <f>IF(N173="zákl. přenesená",J173,0)</f>
        <v>0</v>
      </c>
      <c r="BH173" s="256">
        <f>IF(N173="sníž. přenesená",J173,0)</f>
        <v>0</v>
      </c>
      <c r="BI173" s="256">
        <f>IF(N173="nulová",J173,0)</f>
        <v>0</v>
      </c>
      <c r="BJ173" s="16" t="s">
        <v>84</v>
      </c>
      <c r="BK173" s="256">
        <f>ROUND(I173*H173,2)</f>
        <v>0</v>
      </c>
      <c r="BL173" s="16" t="s">
        <v>138</v>
      </c>
      <c r="BM173" s="255" t="s">
        <v>220</v>
      </c>
    </row>
    <row r="174" s="2" customFormat="1">
      <c r="A174" s="37"/>
      <c r="B174" s="38"/>
      <c r="C174" s="39"/>
      <c r="D174" s="257" t="s">
        <v>139</v>
      </c>
      <c r="E174" s="39"/>
      <c r="F174" s="258" t="s">
        <v>227</v>
      </c>
      <c r="G174" s="39"/>
      <c r="H174" s="39"/>
      <c r="I174" s="153"/>
      <c r="J174" s="39"/>
      <c r="K174" s="39"/>
      <c r="L174" s="43"/>
      <c r="M174" s="259"/>
      <c r="N174" s="260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139</v>
      </c>
      <c r="AU174" s="16" t="s">
        <v>86</v>
      </c>
    </row>
    <row r="175" s="2" customFormat="1" ht="16.5" customHeight="1">
      <c r="A175" s="37"/>
      <c r="B175" s="38"/>
      <c r="C175" s="243" t="s">
        <v>153</v>
      </c>
      <c r="D175" s="243" t="s">
        <v>134</v>
      </c>
      <c r="E175" s="244" t="s">
        <v>230</v>
      </c>
      <c r="F175" s="245" t="s">
        <v>231</v>
      </c>
      <c r="G175" s="246" t="s">
        <v>157</v>
      </c>
      <c r="H175" s="247">
        <v>32</v>
      </c>
      <c r="I175" s="248"/>
      <c r="J175" s="249">
        <f>ROUND(I175*H175,2)</f>
        <v>0</v>
      </c>
      <c r="K175" s="250"/>
      <c r="L175" s="43"/>
      <c r="M175" s="251" t="s">
        <v>1</v>
      </c>
      <c r="N175" s="252" t="s">
        <v>41</v>
      </c>
      <c r="O175" s="90"/>
      <c r="P175" s="253">
        <f>O175*H175</f>
        <v>0</v>
      </c>
      <c r="Q175" s="253">
        <v>0</v>
      </c>
      <c r="R175" s="253">
        <f>Q175*H175</f>
        <v>0</v>
      </c>
      <c r="S175" s="253">
        <v>0</v>
      </c>
      <c r="T175" s="25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5" t="s">
        <v>138</v>
      </c>
      <c r="AT175" s="255" t="s">
        <v>134</v>
      </c>
      <c r="AU175" s="255" t="s">
        <v>86</v>
      </c>
      <c r="AY175" s="16" t="s">
        <v>132</v>
      </c>
      <c r="BE175" s="256">
        <f>IF(N175="základní",J175,0)</f>
        <v>0</v>
      </c>
      <c r="BF175" s="256">
        <f>IF(N175="snížená",J175,0)</f>
        <v>0</v>
      </c>
      <c r="BG175" s="256">
        <f>IF(N175="zákl. přenesená",J175,0)</f>
        <v>0</v>
      </c>
      <c r="BH175" s="256">
        <f>IF(N175="sníž. přenesená",J175,0)</f>
        <v>0</v>
      </c>
      <c r="BI175" s="256">
        <f>IF(N175="nulová",J175,0)</f>
        <v>0</v>
      </c>
      <c r="BJ175" s="16" t="s">
        <v>84</v>
      </c>
      <c r="BK175" s="256">
        <f>ROUND(I175*H175,2)</f>
        <v>0</v>
      </c>
      <c r="BL175" s="16" t="s">
        <v>138</v>
      </c>
      <c r="BM175" s="255" t="s">
        <v>224</v>
      </c>
    </row>
    <row r="176" s="2" customFormat="1">
      <c r="A176" s="37"/>
      <c r="B176" s="38"/>
      <c r="C176" s="39"/>
      <c r="D176" s="257" t="s">
        <v>139</v>
      </c>
      <c r="E176" s="39"/>
      <c r="F176" s="258" t="s">
        <v>231</v>
      </c>
      <c r="G176" s="39"/>
      <c r="H176" s="39"/>
      <c r="I176" s="153"/>
      <c r="J176" s="39"/>
      <c r="K176" s="39"/>
      <c r="L176" s="43"/>
      <c r="M176" s="259"/>
      <c r="N176" s="26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139</v>
      </c>
      <c r="AU176" s="16" t="s">
        <v>86</v>
      </c>
    </row>
    <row r="177" s="2" customFormat="1" ht="16.5" customHeight="1">
      <c r="A177" s="37"/>
      <c r="B177" s="38"/>
      <c r="C177" s="243" t="s">
        <v>233</v>
      </c>
      <c r="D177" s="243" t="s">
        <v>134</v>
      </c>
      <c r="E177" s="244" t="s">
        <v>234</v>
      </c>
      <c r="F177" s="245" t="s">
        <v>235</v>
      </c>
      <c r="G177" s="246" t="s">
        <v>236</v>
      </c>
      <c r="H177" s="247">
        <v>1</v>
      </c>
      <c r="I177" s="248"/>
      <c r="J177" s="249">
        <f>ROUND(I177*H177,2)</f>
        <v>0</v>
      </c>
      <c r="K177" s="250"/>
      <c r="L177" s="43"/>
      <c r="M177" s="251" t="s">
        <v>1</v>
      </c>
      <c r="N177" s="252" t="s">
        <v>41</v>
      </c>
      <c r="O177" s="90"/>
      <c r="P177" s="253">
        <f>O177*H177</f>
        <v>0</v>
      </c>
      <c r="Q177" s="253">
        <v>0</v>
      </c>
      <c r="R177" s="253">
        <f>Q177*H177</f>
        <v>0</v>
      </c>
      <c r="S177" s="253">
        <v>0</v>
      </c>
      <c r="T177" s="25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5" t="s">
        <v>138</v>
      </c>
      <c r="AT177" s="255" t="s">
        <v>134</v>
      </c>
      <c r="AU177" s="255" t="s">
        <v>86</v>
      </c>
      <c r="AY177" s="16" t="s">
        <v>132</v>
      </c>
      <c r="BE177" s="256">
        <f>IF(N177="základní",J177,0)</f>
        <v>0</v>
      </c>
      <c r="BF177" s="256">
        <f>IF(N177="snížená",J177,0)</f>
        <v>0</v>
      </c>
      <c r="BG177" s="256">
        <f>IF(N177="zákl. přenesená",J177,0)</f>
        <v>0</v>
      </c>
      <c r="BH177" s="256">
        <f>IF(N177="sníž. přenesená",J177,0)</f>
        <v>0</v>
      </c>
      <c r="BI177" s="256">
        <f>IF(N177="nulová",J177,0)</f>
        <v>0</v>
      </c>
      <c r="BJ177" s="16" t="s">
        <v>84</v>
      </c>
      <c r="BK177" s="256">
        <f>ROUND(I177*H177,2)</f>
        <v>0</v>
      </c>
      <c r="BL177" s="16" t="s">
        <v>138</v>
      </c>
      <c r="BM177" s="255" t="s">
        <v>229</v>
      </c>
    </row>
    <row r="178" s="2" customFormat="1">
      <c r="A178" s="37"/>
      <c r="B178" s="38"/>
      <c r="C178" s="39"/>
      <c r="D178" s="257" t="s">
        <v>139</v>
      </c>
      <c r="E178" s="39"/>
      <c r="F178" s="258" t="s">
        <v>235</v>
      </c>
      <c r="G178" s="39"/>
      <c r="H178" s="39"/>
      <c r="I178" s="153"/>
      <c r="J178" s="39"/>
      <c r="K178" s="39"/>
      <c r="L178" s="43"/>
      <c r="M178" s="259"/>
      <c r="N178" s="260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139</v>
      </c>
      <c r="AU178" s="16" t="s">
        <v>86</v>
      </c>
    </row>
    <row r="179" s="12" customFormat="1" ht="22.8" customHeight="1">
      <c r="A179" s="12"/>
      <c r="B179" s="227"/>
      <c r="C179" s="228"/>
      <c r="D179" s="229" t="s">
        <v>75</v>
      </c>
      <c r="E179" s="241" t="s">
        <v>253</v>
      </c>
      <c r="F179" s="241" t="s">
        <v>254</v>
      </c>
      <c r="G179" s="228"/>
      <c r="H179" s="228"/>
      <c r="I179" s="231"/>
      <c r="J179" s="242">
        <f>BK179</f>
        <v>0</v>
      </c>
      <c r="K179" s="228"/>
      <c r="L179" s="233"/>
      <c r="M179" s="234"/>
      <c r="N179" s="235"/>
      <c r="O179" s="235"/>
      <c r="P179" s="236">
        <f>SUM(P180:P181)</f>
        <v>0</v>
      </c>
      <c r="Q179" s="235"/>
      <c r="R179" s="236">
        <f>SUM(R180:R181)</f>
        <v>0</v>
      </c>
      <c r="S179" s="235"/>
      <c r="T179" s="237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8" t="s">
        <v>84</v>
      </c>
      <c r="AT179" s="239" t="s">
        <v>75</v>
      </c>
      <c r="AU179" s="239" t="s">
        <v>84</v>
      </c>
      <c r="AY179" s="238" t="s">
        <v>132</v>
      </c>
      <c r="BK179" s="240">
        <f>SUM(BK180:BK181)</f>
        <v>0</v>
      </c>
    </row>
    <row r="180" s="2" customFormat="1" ht="16.5" customHeight="1">
      <c r="A180" s="37"/>
      <c r="B180" s="38"/>
      <c r="C180" s="243" t="s">
        <v>255</v>
      </c>
      <c r="D180" s="243" t="s">
        <v>134</v>
      </c>
      <c r="E180" s="244" t="s">
        <v>256</v>
      </c>
      <c r="F180" s="245" t="s">
        <v>257</v>
      </c>
      <c r="G180" s="246" t="s">
        <v>219</v>
      </c>
      <c r="H180" s="247">
        <v>12.151999999999999</v>
      </c>
      <c r="I180" s="248"/>
      <c r="J180" s="249">
        <f>ROUND(I180*H180,2)</f>
        <v>0</v>
      </c>
      <c r="K180" s="250"/>
      <c r="L180" s="43"/>
      <c r="M180" s="251" t="s">
        <v>1</v>
      </c>
      <c r="N180" s="252" t="s">
        <v>41</v>
      </c>
      <c r="O180" s="90"/>
      <c r="P180" s="253">
        <f>O180*H180</f>
        <v>0</v>
      </c>
      <c r="Q180" s="253">
        <v>0</v>
      </c>
      <c r="R180" s="253">
        <f>Q180*H180</f>
        <v>0</v>
      </c>
      <c r="S180" s="253">
        <v>0</v>
      </c>
      <c r="T180" s="25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5" t="s">
        <v>138</v>
      </c>
      <c r="AT180" s="255" t="s">
        <v>134</v>
      </c>
      <c r="AU180" s="255" t="s">
        <v>86</v>
      </c>
      <c r="AY180" s="16" t="s">
        <v>132</v>
      </c>
      <c r="BE180" s="256">
        <f>IF(N180="základní",J180,0)</f>
        <v>0</v>
      </c>
      <c r="BF180" s="256">
        <f>IF(N180="snížená",J180,0)</f>
        <v>0</v>
      </c>
      <c r="BG180" s="256">
        <f>IF(N180="zákl. přenesená",J180,0)</f>
        <v>0</v>
      </c>
      <c r="BH180" s="256">
        <f>IF(N180="sníž. přenesená",J180,0)</f>
        <v>0</v>
      </c>
      <c r="BI180" s="256">
        <f>IF(N180="nulová",J180,0)</f>
        <v>0</v>
      </c>
      <c r="BJ180" s="16" t="s">
        <v>84</v>
      </c>
      <c r="BK180" s="256">
        <f>ROUND(I180*H180,2)</f>
        <v>0</v>
      </c>
      <c r="BL180" s="16" t="s">
        <v>138</v>
      </c>
      <c r="BM180" s="255" t="s">
        <v>232</v>
      </c>
    </row>
    <row r="181" s="2" customFormat="1">
      <c r="A181" s="37"/>
      <c r="B181" s="38"/>
      <c r="C181" s="39"/>
      <c r="D181" s="257" t="s">
        <v>139</v>
      </c>
      <c r="E181" s="39"/>
      <c r="F181" s="258" t="s">
        <v>257</v>
      </c>
      <c r="G181" s="39"/>
      <c r="H181" s="39"/>
      <c r="I181" s="153"/>
      <c r="J181" s="39"/>
      <c r="K181" s="39"/>
      <c r="L181" s="43"/>
      <c r="M181" s="259"/>
      <c r="N181" s="260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139</v>
      </c>
      <c r="AU181" s="16" t="s">
        <v>86</v>
      </c>
    </row>
    <row r="182" s="12" customFormat="1" ht="25.92" customHeight="1">
      <c r="A182" s="12"/>
      <c r="B182" s="227"/>
      <c r="C182" s="228"/>
      <c r="D182" s="229" t="s">
        <v>75</v>
      </c>
      <c r="E182" s="230" t="s">
        <v>98</v>
      </c>
      <c r="F182" s="230" t="s">
        <v>259</v>
      </c>
      <c r="G182" s="228"/>
      <c r="H182" s="228"/>
      <c r="I182" s="231"/>
      <c r="J182" s="232">
        <f>BK182</f>
        <v>0</v>
      </c>
      <c r="K182" s="228"/>
      <c r="L182" s="233"/>
      <c r="M182" s="234"/>
      <c r="N182" s="235"/>
      <c r="O182" s="235"/>
      <c r="P182" s="236">
        <f>P183+P186+P189+P192</f>
        <v>0</v>
      </c>
      <c r="Q182" s="235"/>
      <c r="R182" s="236">
        <f>R183+R186+R189+R192</f>
        <v>0</v>
      </c>
      <c r="S182" s="235"/>
      <c r="T182" s="237">
        <f>T183+T186+T189+T192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8" t="s">
        <v>221</v>
      </c>
      <c r="AT182" s="239" t="s">
        <v>75</v>
      </c>
      <c r="AU182" s="239" t="s">
        <v>76</v>
      </c>
      <c r="AY182" s="238" t="s">
        <v>132</v>
      </c>
      <c r="BK182" s="240">
        <f>BK183+BK186+BK189+BK192</f>
        <v>0</v>
      </c>
    </row>
    <row r="183" s="12" customFormat="1" ht="22.8" customHeight="1">
      <c r="A183" s="12"/>
      <c r="B183" s="227"/>
      <c r="C183" s="228"/>
      <c r="D183" s="229" t="s">
        <v>75</v>
      </c>
      <c r="E183" s="241" t="s">
        <v>260</v>
      </c>
      <c r="F183" s="241" t="s">
        <v>261</v>
      </c>
      <c r="G183" s="228"/>
      <c r="H183" s="228"/>
      <c r="I183" s="231"/>
      <c r="J183" s="242">
        <f>BK183</f>
        <v>0</v>
      </c>
      <c r="K183" s="228"/>
      <c r="L183" s="233"/>
      <c r="M183" s="234"/>
      <c r="N183" s="235"/>
      <c r="O183" s="235"/>
      <c r="P183" s="236">
        <f>SUM(P184:P185)</f>
        <v>0</v>
      </c>
      <c r="Q183" s="235"/>
      <c r="R183" s="236">
        <f>SUM(R184:R185)</f>
        <v>0</v>
      </c>
      <c r="S183" s="235"/>
      <c r="T183" s="237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8" t="s">
        <v>221</v>
      </c>
      <c r="AT183" s="239" t="s">
        <v>75</v>
      </c>
      <c r="AU183" s="239" t="s">
        <v>84</v>
      </c>
      <c r="AY183" s="238" t="s">
        <v>132</v>
      </c>
      <c r="BK183" s="240">
        <f>SUM(BK184:BK185)</f>
        <v>0</v>
      </c>
    </row>
    <row r="184" s="2" customFormat="1" ht="16.5" customHeight="1">
      <c r="A184" s="37"/>
      <c r="B184" s="38"/>
      <c r="C184" s="243" t="s">
        <v>146</v>
      </c>
      <c r="D184" s="243" t="s">
        <v>134</v>
      </c>
      <c r="E184" s="244" t="s">
        <v>262</v>
      </c>
      <c r="F184" s="245" t="s">
        <v>261</v>
      </c>
      <c r="G184" s="246" t="s">
        <v>236</v>
      </c>
      <c r="H184" s="247">
        <v>1</v>
      </c>
      <c r="I184" s="248"/>
      <c r="J184" s="249">
        <f>ROUND(I184*H184,2)</f>
        <v>0</v>
      </c>
      <c r="K184" s="250"/>
      <c r="L184" s="43"/>
      <c r="M184" s="251" t="s">
        <v>1</v>
      </c>
      <c r="N184" s="252" t="s">
        <v>41</v>
      </c>
      <c r="O184" s="90"/>
      <c r="P184" s="253">
        <f>O184*H184</f>
        <v>0</v>
      </c>
      <c r="Q184" s="253">
        <v>0</v>
      </c>
      <c r="R184" s="253">
        <f>Q184*H184</f>
        <v>0</v>
      </c>
      <c r="S184" s="253">
        <v>0</v>
      </c>
      <c r="T184" s="25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5" t="s">
        <v>138</v>
      </c>
      <c r="AT184" s="255" t="s">
        <v>134</v>
      </c>
      <c r="AU184" s="255" t="s">
        <v>86</v>
      </c>
      <c r="AY184" s="16" t="s">
        <v>132</v>
      </c>
      <c r="BE184" s="256">
        <f>IF(N184="základní",J184,0)</f>
        <v>0</v>
      </c>
      <c r="BF184" s="256">
        <f>IF(N184="snížená",J184,0)</f>
        <v>0</v>
      </c>
      <c r="BG184" s="256">
        <f>IF(N184="zákl. přenesená",J184,0)</f>
        <v>0</v>
      </c>
      <c r="BH184" s="256">
        <f>IF(N184="sníž. přenesená",J184,0)</f>
        <v>0</v>
      </c>
      <c r="BI184" s="256">
        <f>IF(N184="nulová",J184,0)</f>
        <v>0</v>
      </c>
      <c r="BJ184" s="16" t="s">
        <v>84</v>
      </c>
      <c r="BK184" s="256">
        <f>ROUND(I184*H184,2)</f>
        <v>0</v>
      </c>
      <c r="BL184" s="16" t="s">
        <v>138</v>
      </c>
      <c r="BM184" s="255" t="s">
        <v>237</v>
      </c>
    </row>
    <row r="185" s="2" customFormat="1">
      <c r="A185" s="37"/>
      <c r="B185" s="38"/>
      <c r="C185" s="39"/>
      <c r="D185" s="257" t="s">
        <v>139</v>
      </c>
      <c r="E185" s="39"/>
      <c r="F185" s="258" t="s">
        <v>261</v>
      </c>
      <c r="G185" s="39"/>
      <c r="H185" s="39"/>
      <c r="I185" s="153"/>
      <c r="J185" s="39"/>
      <c r="K185" s="39"/>
      <c r="L185" s="43"/>
      <c r="M185" s="259"/>
      <c r="N185" s="260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139</v>
      </c>
      <c r="AU185" s="16" t="s">
        <v>86</v>
      </c>
    </row>
    <row r="186" s="12" customFormat="1" ht="22.8" customHeight="1">
      <c r="A186" s="12"/>
      <c r="B186" s="227"/>
      <c r="C186" s="228"/>
      <c r="D186" s="229" t="s">
        <v>75</v>
      </c>
      <c r="E186" s="241" t="s">
        <v>264</v>
      </c>
      <c r="F186" s="241" t="s">
        <v>265</v>
      </c>
      <c r="G186" s="228"/>
      <c r="H186" s="228"/>
      <c r="I186" s="231"/>
      <c r="J186" s="242">
        <f>BK186</f>
        <v>0</v>
      </c>
      <c r="K186" s="228"/>
      <c r="L186" s="233"/>
      <c r="M186" s="234"/>
      <c r="N186" s="235"/>
      <c r="O186" s="235"/>
      <c r="P186" s="236">
        <f>SUM(P187:P188)</f>
        <v>0</v>
      </c>
      <c r="Q186" s="235"/>
      <c r="R186" s="236">
        <f>SUM(R187:R188)</f>
        <v>0</v>
      </c>
      <c r="S186" s="235"/>
      <c r="T186" s="237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8" t="s">
        <v>221</v>
      </c>
      <c r="AT186" s="239" t="s">
        <v>75</v>
      </c>
      <c r="AU186" s="239" t="s">
        <v>84</v>
      </c>
      <c r="AY186" s="238" t="s">
        <v>132</v>
      </c>
      <c r="BK186" s="240">
        <f>SUM(BK187:BK188)</f>
        <v>0</v>
      </c>
    </row>
    <row r="187" s="2" customFormat="1" ht="16.5" customHeight="1">
      <c r="A187" s="37"/>
      <c r="B187" s="38"/>
      <c r="C187" s="243" t="s">
        <v>266</v>
      </c>
      <c r="D187" s="243" t="s">
        <v>134</v>
      </c>
      <c r="E187" s="244" t="s">
        <v>267</v>
      </c>
      <c r="F187" s="245" t="s">
        <v>265</v>
      </c>
      <c r="G187" s="246" t="s">
        <v>236</v>
      </c>
      <c r="H187" s="247">
        <v>1</v>
      </c>
      <c r="I187" s="248"/>
      <c r="J187" s="249">
        <f>ROUND(I187*H187,2)</f>
        <v>0</v>
      </c>
      <c r="K187" s="250"/>
      <c r="L187" s="43"/>
      <c r="M187" s="251" t="s">
        <v>1</v>
      </c>
      <c r="N187" s="252" t="s">
        <v>41</v>
      </c>
      <c r="O187" s="90"/>
      <c r="P187" s="253">
        <f>O187*H187</f>
        <v>0</v>
      </c>
      <c r="Q187" s="253">
        <v>0</v>
      </c>
      <c r="R187" s="253">
        <f>Q187*H187</f>
        <v>0</v>
      </c>
      <c r="S187" s="253">
        <v>0</v>
      </c>
      <c r="T187" s="25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5" t="s">
        <v>138</v>
      </c>
      <c r="AT187" s="255" t="s">
        <v>134</v>
      </c>
      <c r="AU187" s="255" t="s">
        <v>86</v>
      </c>
      <c r="AY187" s="16" t="s">
        <v>132</v>
      </c>
      <c r="BE187" s="256">
        <f>IF(N187="základní",J187,0)</f>
        <v>0</v>
      </c>
      <c r="BF187" s="256">
        <f>IF(N187="snížená",J187,0)</f>
        <v>0</v>
      </c>
      <c r="BG187" s="256">
        <f>IF(N187="zákl. přenesená",J187,0)</f>
        <v>0</v>
      </c>
      <c r="BH187" s="256">
        <f>IF(N187="sníž. přenesená",J187,0)</f>
        <v>0</v>
      </c>
      <c r="BI187" s="256">
        <f>IF(N187="nulová",J187,0)</f>
        <v>0</v>
      </c>
      <c r="BJ187" s="16" t="s">
        <v>84</v>
      </c>
      <c r="BK187" s="256">
        <f>ROUND(I187*H187,2)</f>
        <v>0</v>
      </c>
      <c r="BL187" s="16" t="s">
        <v>138</v>
      </c>
      <c r="BM187" s="255" t="s">
        <v>241</v>
      </c>
    </row>
    <row r="188" s="2" customFormat="1">
      <c r="A188" s="37"/>
      <c r="B188" s="38"/>
      <c r="C188" s="39"/>
      <c r="D188" s="257" t="s">
        <v>139</v>
      </c>
      <c r="E188" s="39"/>
      <c r="F188" s="258" t="s">
        <v>265</v>
      </c>
      <c r="G188" s="39"/>
      <c r="H188" s="39"/>
      <c r="I188" s="153"/>
      <c r="J188" s="39"/>
      <c r="K188" s="39"/>
      <c r="L188" s="43"/>
      <c r="M188" s="259"/>
      <c r="N188" s="26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139</v>
      </c>
      <c r="AU188" s="16" t="s">
        <v>86</v>
      </c>
    </row>
    <row r="189" s="12" customFormat="1" ht="22.8" customHeight="1">
      <c r="A189" s="12"/>
      <c r="B189" s="227"/>
      <c r="C189" s="228"/>
      <c r="D189" s="229" t="s">
        <v>75</v>
      </c>
      <c r="E189" s="241" t="s">
        <v>269</v>
      </c>
      <c r="F189" s="241" t="s">
        <v>270</v>
      </c>
      <c r="G189" s="228"/>
      <c r="H189" s="228"/>
      <c r="I189" s="231"/>
      <c r="J189" s="242">
        <f>BK189</f>
        <v>0</v>
      </c>
      <c r="K189" s="228"/>
      <c r="L189" s="233"/>
      <c r="M189" s="234"/>
      <c r="N189" s="235"/>
      <c r="O189" s="235"/>
      <c r="P189" s="236">
        <f>SUM(P190:P191)</f>
        <v>0</v>
      </c>
      <c r="Q189" s="235"/>
      <c r="R189" s="236">
        <f>SUM(R190:R191)</f>
        <v>0</v>
      </c>
      <c r="S189" s="235"/>
      <c r="T189" s="237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8" t="s">
        <v>221</v>
      </c>
      <c r="AT189" s="239" t="s">
        <v>75</v>
      </c>
      <c r="AU189" s="239" t="s">
        <v>84</v>
      </c>
      <c r="AY189" s="238" t="s">
        <v>132</v>
      </c>
      <c r="BK189" s="240">
        <f>SUM(BK190:BK191)</f>
        <v>0</v>
      </c>
    </row>
    <row r="190" s="2" customFormat="1" ht="16.5" customHeight="1">
      <c r="A190" s="37"/>
      <c r="B190" s="38"/>
      <c r="C190" s="243" t="s">
        <v>271</v>
      </c>
      <c r="D190" s="243" t="s">
        <v>134</v>
      </c>
      <c r="E190" s="244" t="s">
        <v>272</v>
      </c>
      <c r="F190" s="245" t="s">
        <v>273</v>
      </c>
      <c r="G190" s="246" t="s">
        <v>236</v>
      </c>
      <c r="H190" s="247">
        <v>1</v>
      </c>
      <c r="I190" s="248"/>
      <c r="J190" s="249">
        <f>ROUND(I190*H190,2)</f>
        <v>0</v>
      </c>
      <c r="K190" s="250"/>
      <c r="L190" s="43"/>
      <c r="M190" s="251" t="s">
        <v>1</v>
      </c>
      <c r="N190" s="252" t="s">
        <v>41</v>
      </c>
      <c r="O190" s="90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5" t="s">
        <v>138</v>
      </c>
      <c r="AT190" s="255" t="s">
        <v>134</v>
      </c>
      <c r="AU190" s="255" t="s">
        <v>86</v>
      </c>
      <c r="AY190" s="16" t="s">
        <v>132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6" t="s">
        <v>84</v>
      </c>
      <c r="BK190" s="256">
        <f>ROUND(I190*H190,2)</f>
        <v>0</v>
      </c>
      <c r="BL190" s="16" t="s">
        <v>138</v>
      </c>
      <c r="BM190" s="255" t="s">
        <v>245</v>
      </c>
    </row>
    <row r="191" s="2" customFormat="1">
      <c r="A191" s="37"/>
      <c r="B191" s="38"/>
      <c r="C191" s="39"/>
      <c r="D191" s="257" t="s">
        <v>139</v>
      </c>
      <c r="E191" s="39"/>
      <c r="F191" s="258" t="s">
        <v>273</v>
      </c>
      <c r="G191" s="39"/>
      <c r="H191" s="39"/>
      <c r="I191" s="153"/>
      <c r="J191" s="39"/>
      <c r="K191" s="39"/>
      <c r="L191" s="43"/>
      <c r="M191" s="259"/>
      <c r="N191" s="260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139</v>
      </c>
      <c r="AU191" s="16" t="s">
        <v>86</v>
      </c>
    </row>
    <row r="192" s="12" customFormat="1" ht="22.8" customHeight="1">
      <c r="A192" s="12"/>
      <c r="B192" s="227"/>
      <c r="C192" s="228"/>
      <c r="D192" s="229" t="s">
        <v>75</v>
      </c>
      <c r="E192" s="241" t="s">
        <v>275</v>
      </c>
      <c r="F192" s="241" t="s">
        <v>276</v>
      </c>
      <c r="G192" s="228"/>
      <c r="H192" s="228"/>
      <c r="I192" s="231"/>
      <c r="J192" s="242">
        <f>BK192</f>
        <v>0</v>
      </c>
      <c r="K192" s="228"/>
      <c r="L192" s="233"/>
      <c r="M192" s="234"/>
      <c r="N192" s="235"/>
      <c r="O192" s="235"/>
      <c r="P192" s="236">
        <f>SUM(P193:P194)</f>
        <v>0</v>
      </c>
      <c r="Q192" s="235"/>
      <c r="R192" s="236">
        <f>SUM(R193:R194)</f>
        <v>0</v>
      </c>
      <c r="S192" s="235"/>
      <c r="T192" s="237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8" t="s">
        <v>221</v>
      </c>
      <c r="AT192" s="239" t="s">
        <v>75</v>
      </c>
      <c r="AU192" s="239" t="s">
        <v>84</v>
      </c>
      <c r="AY192" s="238" t="s">
        <v>132</v>
      </c>
      <c r="BK192" s="240">
        <f>SUM(BK193:BK194)</f>
        <v>0</v>
      </c>
    </row>
    <row r="193" s="2" customFormat="1" ht="16.5" customHeight="1">
      <c r="A193" s="37"/>
      <c r="B193" s="38"/>
      <c r="C193" s="243" t="s">
        <v>158</v>
      </c>
      <c r="D193" s="243" t="s">
        <v>134</v>
      </c>
      <c r="E193" s="244" t="s">
        <v>277</v>
      </c>
      <c r="F193" s="245" t="s">
        <v>278</v>
      </c>
      <c r="G193" s="246" t="s">
        <v>236</v>
      </c>
      <c r="H193" s="247">
        <v>1</v>
      </c>
      <c r="I193" s="248"/>
      <c r="J193" s="249">
        <f>ROUND(I193*H193,2)</f>
        <v>0</v>
      </c>
      <c r="K193" s="250"/>
      <c r="L193" s="43"/>
      <c r="M193" s="251" t="s">
        <v>1</v>
      </c>
      <c r="N193" s="252" t="s">
        <v>41</v>
      </c>
      <c r="O193" s="90"/>
      <c r="P193" s="253">
        <f>O193*H193</f>
        <v>0</v>
      </c>
      <c r="Q193" s="253">
        <v>0</v>
      </c>
      <c r="R193" s="253">
        <f>Q193*H193</f>
        <v>0</v>
      </c>
      <c r="S193" s="253">
        <v>0</v>
      </c>
      <c r="T193" s="25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5" t="s">
        <v>138</v>
      </c>
      <c r="AT193" s="255" t="s">
        <v>134</v>
      </c>
      <c r="AU193" s="255" t="s">
        <v>86</v>
      </c>
      <c r="AY193" s="16" t="s">
        <v>132</v>
      </c>
      <c r="BE193" s="256">
        <f>IF(N193="základní",J193,0)</f>
        <v>0</v>
      </c>
      <c r="BF193" s="256">
        <f>IF(N193="snížená",J193,0)</f>
        <v>0</v>
      </c>
      <c r="BG193" s="256">
        <f>IF(N193="zákl. přenesená",J193,0)</f>
        <v>0</v>
      </c>
      <c r="BH193" s="256">
        <f>IF(N193="sníž. přenesená",J193,0)</f>
        <v>0</v>
      </c>
      <c r="BI193" s="256">
        <f>IF(N193="nulová",J193,0)</f>
        <v>0</v>
      </c>
      <c r="BJ193" s="16" t="s">
        <v>84</v>
      </c>
      <c r="BK193" s="256">
        <f>ROUND(I193*H193,2)</f>
        <v>0</v>
      </c>
      <c r="BL193" s="16" t="s">
        <v>138</v>
      </c>
      <c r="BM193" s="255" t="s">
        <v>249</v>
      </c>
    </row>
    <row r="194" s="2" customFormat="1">
      <c r="A194" s="37"/>
      <c r="B194" s="38"/>
      <c r="C194" s="39"/>
      <c r="D194" s="257" t="s">
        <v>139</v>
      </c>
      <c r="E194" s="39"/>
      <c r="F194" s="258" t="s">
        <v>278</v>
      </c>
      <c r="G194" s="39"/>
      <c r="H194" s="39"/>
      <c r="I194" s="153"/>
      <c r="J194" s="39"/>
      <c r="K194" s="39"/>
      <c r="L194" s="43"/>
      <c r="M194" s="272"/>
      <c r="N194" s="273"/>
      <c r="O194" s="274"/>
      <c r="P194" s="274"/>
      <c r="Q194" s="274"/>
      <c r="R194" s="274"/>
      <c r="S194" s="274"/>
      <c r="T194" s="275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139</v>
      </c>
      <c r="AU194" s="16" t="s">
        <v>86</v>
      </c>
    </row>
    <row r="195" s="2" customFormat="1" ht="6.96" customHeight="1">
      <c r="A195" s="37"/>
      <c r="B195" s="65"/>
      <c r="C195" s="66"/>
      <c r="D195" s="66"/>
      <c r="E195" s="66"/>
      <c r="F195" s="66"/>
      <c r="G195" s="66"/>
      <c r="H195" s="66"/>
      <c r="I195" s="191"/>
      <c r="J195" s="66"/>
      <c r="K195" s="66"/>
      <c r="L195" s="43"/>
      <c r="M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yuplReFq4Bq96ldGXgMKcFAHrXNevntnrLh4n4oK0aDTR1uhYBPFv+mH9iw4NpyK+wYoH3J+gAQLBbQUuFcUSw==" hashValue="2j+s/1mTOdD9PveqhMqGAMhfElCk1Rx2wnaA88t1YtvPFk92dZmP7OQwISA1Bg4qx0Zrn3qCDYzEYEFqwa0c4w==" algorithmName="SHA-512" password="CC35"/>
  <autoFilter ref="C123:K19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8"/>
      <c r="J3" s="147"/>
      <c r="K3" s="147"/>
      <c r="L3" s="19"/>
      <c r="AT3" s="16" t="s">
        <v>86</v>
      </c>
    </row>
    <row r="4" s="1" customFormat="1" ht="24.96" customHeight="1">
      <c r="B4" s="19"/>
      <c r="D4" s="149" t="s">
        <v>100</v>
      </c>
      <c r="I4" s="145"/>
      <c r="L4" s="19"/>
      <c r="M4" s="150" t="s">
        <v>10</v>
      </c>
      <c r="AT4" s="16" t="s">
        <v>4</v>
      </c>
    </row>
    <row r="5" s="1" customFormat="1" ht="6.96" customHeight="1">
      <c r="B5" s="19"/>
      <c r="I5" s="145"/>
      <c r="L5" s="19"/>
    </row>
    <row r="6" s="1" customFormat="1" ht="12" customHeight="1">
      <c r="B6" s="19"/>
      <c r="D6" s="151" t="s">
        <v>16</v>
      </c>
      <c r="I6" s="145"/>
      <c r="L6" s="19"/>
    </row>
    <row r="7" s="1" customFormat="1" ht="16.5" customHeight="1">
      <c r="B7" s="19"/>
      <c r="E7" s="152" t="str">
        <f>'Rekapitulace stavby'!K6</f>
        <v>Oprava skalních zářezů na trati 185 (Horažďovice) a 190 (Mileč)</v>
      </c>
      <c r="F7" s="151"/>
      <c r="G7" s="151"/>
      <c r="H7" s="151"/>
      <c r="I7" s="145"/>
      <c r="L7" s="19"/>
    </row>
    <row r="8" s="1" customFormat="1" ht="12" customHeight="1">
      <c r="B8" s="19"/>
      <c r="D8" s="151" t="s">
        <v>101</v>
      </c>
      <c r="I8" s="145"/>
      <c r="L8" s="19"/>
    </row>
    <row r="9" s="2" customFormat="1" ht="16.5" customHeight="1">
      <c r="A9" s="37"/>
      <c r="B9" s="43"/>
      <c r="C9" s="37"/>
      <c r="D9" s="37"/>
      <c r="E9" s="152" t="s">
        <v>281</v>
      </c>
      <c r="F9" s="37"/>
      <c r="G9" s="37"/>
      <c r="H9" s="37"/>
      <c r="I9" s="15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51" t="s">
        <v>282</v>
      </c>
      <c r="E10" s="37"/>
      <c r="F10" s="37"/>
      <c r="G10" s="37"/>
      <c r="H10" s="37"/>
      <c r="I10" s="15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4" t="s">
        <v>283</v>
      </c>
      <c r="F11" s="37"/>
      <c r="G11" s="37"/>
      <c r="H11" s="37"/>
      <c r="I11" s="153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153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51" t="s">
        <v>18</v>
      </c>
      <c r="E13" s="37"/>
      <c r="F13" s="140" t="s">
        <v>1</v>
      </c>
      <c r="G13" s="37"/>
      <c r="H13" s="37"/>
      <c r="I13" s="155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51" t="s">
        <v>20</v>
      </c>
      <c r="E14" s="37"/>
      <c r="F14" s="140" t="s">
        <v>284</v>
      </c>
      <c r="G14" s="37"/>
      <c r="H14" s="37"/>
      <c r="I14" s="155" t="s">
        <v>22</v>
      </c>
      <c r="J14" s="156" t="str">
        <f>'Rekapitulace stavby'!AN8</f>
        <v>13. 1. 2020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3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24</v>
      </c>
      <c r="E16" s="37"/>
      <c r="F16" s="37"/>
      <c r="G16" s="37"/>
      <c r="H16" s="37"/>
      <c r="I16" s="155" t="s">
        <v>25</v>
      </c>
      <c r="J16" s="140" t="s">
        <v>285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286</v>
      </c>
      <c r="F17" s="37"/>
      <c r="G17" s="37"/>
      <c r="H17" s="37"/>
      <c r="I17" s="155" t="s">
        <v>27</v>
      </c>
      <c r="J17" s="140" t="s">
        <v>287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3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51" t="s">
        <v>28</v>
      </c>
      <c r="E19" s="37"/>
      <c r="F19" s="37"/>
      <c r="G19" s="37"/>
      <c r="H19" s="37"/>
      <c r="I19" s="155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5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3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51" t="s">
        <v>30</v>
      </c>
      <c r="E22" s="37"/>
      <c r="F22" s="37"/>
      <c r="G22" s="37"/>
      <c r="H22" s="37"/>
      <c r="I22" s="155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55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3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51" t="s">
        <v>33</v>
      </c>
      <c r="E25" s="37"/>
      <c r="F25" s="37"/>
      <c r="G25" s="37"/>
      <c r="H25" s="37"/>
      <c r="I25" s="155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31</v>
      </c>
      <c r="F26" s="37"/>
      <c r="G26" s="37"/>
      <c r="H26" s="37"/>
      <c r="I26" s="155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3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51" t="s">
        <v>35</v>
      </c>
      <c r="E28" s="37"/>
      <c r="F28" s="37"/>
      <c r="G28" s="37"/>
      <c r="H28" s="37"/>
      <c r="I28" s="15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60"/>
      <c r="J29" s="157"/>
      <c r="K29" s="157"/>
      <c r="L29" s="161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3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62"/>
      <c r="E31" s="162"/>
      <c r="F31" s="162"/>
      <c r="G31" s="162"/>
      <c r="H31" s="162"/>
      <c r="I31" s="163"/>
      <c r="J31" s="162"/>
      <c r="K31" s="162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64" t="s">
        <v>36</v>
      </c>
      <c r="E32" s="37"/>
      <c r="F32" s="37"/>
      <c r="G32" s="37"/>
      <c r="H32" s="37"/>
      <c r="I32" s="153"/>
      <c r="J32" s="165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2"/>
      <c r="E33" s="162"/>
      <c r="F33" s="162"/>
      <c r="G33" s="162"/>
      <c r="H33" s="162"/>
      <c r="I33" s="163"/>
      <c r="J33" s="162"/>
      <c r="K33" s="162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6" t="s">
        <v>38</v>
      </c>
      <c r="G34" s="37"/>
      <c r="H34" s="37"/>
      <c r="I34" s="167" t="s">
        <v>37</v>
      </c>
      <c r="J34" s="166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8" t="s">
        <v>40</v>
      </c>
      <c r="E35" s="151" t="s">
        <v>41</v>
      </c>
      <c r="F35" s="169">
        <f>ROUND((SUM(BE127:BE308)),  2)</f>
        <v>0</v>
      </c>
      <c r="G35" s="37"/>
      <c r="H35" s="37"/>
      <c r="I35" s="170">
        <v>0.20999999999999999</v>
      </c>
      <c r="J35" s="169">
        <f>ROUND(((SUM(BE127:BE308))*I35),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51" t="s">
        <v>42</v>
      </c>
      <c r="F36" s="169">
        <f>ROUND((SUM(BF127:BF308)),  2)</f>
        <v>0</v>
      </c>
      <c r="G36" s="37"/>
      <c r="H36" s="37"/>
      <c r="I36" s="170">
        <v>0.14999999999999999</v>
      </c>
      <c r="J36" s="169">
        <f>ROUND(((SUM(BF127:BF308))*I36),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1" t="s">
        <v>43</v>
      </c>
      <c r="F37" s="169">
        <f>ROUND((SUM(BG127:BG308)),  2)</f>
        <v>0</v>
      </c>
      <c r="G37" s="37"/>
      <c r="H37" s="37"/>
      <c r="I37" s="170">
        <v>0.20999999999999999</v>
      </c>
      <c r="J37" s="16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44</v>
      </c>
      <c r="F38" s="169">
        <f>ROUND((SUM(BH127:BH308)),  2)</f>
        <v>0</v>
      </c>
      <c r="G38" s="37"/>
      <c r="H38" s="37"/>
      <c r="I38" s="170">
        <v>0.14999999999999999</v>
      </c>
      <c r="J38" s="169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1" t="s">
        <v>45</v>
      </c>
      <c r="F39" s="169">
        <f>ROUND((SUM(BI127:BI308)),  2)</f>
        <v>0</v>
      </c>
      <c r="G39" s="37"/>
      <c r="H39" s="37"/>
      <c r="I39" s="170">
        <v>0</v>
      </c>
      <c r="J39" s="169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71"/>
      <c r="D41" s="172" t="s">
        <v>46</v>
      </c>
      <c r="E41" s="173"/>
      <c r="F41" s="173"/>
      <c r="G41" s="174" t="s">
        <v>47</v>
      </c>
      <c r="H41" s="175" t="s">
        <v>48</v>
      </c>
      <c r="I41" s="176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3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I43" s="145"/>
      <c r="L43" s="19"/>
    </row>
    <row r="44" s="1" customFormat="1" ht="14.4" customHeight="1">
      <c r="B44" s="19"/>
      <c r="I44" s="145"/>
      <c r="L44" s="19"/>
    </row>
    <row r="45" s="1" customFormat="1" ht="14.4" customHeight="1">
      <c r="B45" s="19"/>
      <c r="I45" s="145"/>
      <c r="L45" s="19"/>
    </row>
    <row r="46" s="1" customFormat="1" ht="14.4" customHeight="1">
      <c r="B46" s="19"/>
      <c r="I46" s="145"/>
      <c r="L46" s="19"/>
    </row>
    <row r="47" s="1" customFormat="1" ht="14.4" customHeight="1">
      <c r="B47" s="19"/>
      <c r="I47" s="145"/>
      <c r="L47" s="19"/>
    </row>
    <row r="48" s="1" customFormat="1" ht="14.4" customHeight="1">
      <c r="B48" s="19"/>
      <c r="I48" s="145"/>
      <c r="L48" s="19"/>
    </row>
    <row r="49" s="1" customFormat="1" ht="14.4" customHeight="1">
      <c r="B49" s="19"/>
      <c r="I49" s="145"/>
      <c r="L49" s="19"/>
    </row>
    <row r="50" s="2" customFormat="1" ht="14.4" customHeight="1">
      <c r="B50" s="62"/>
      <c r="D50" s="179" t="s">
        <v>49</v>
      </c>
      <c r="E50" s="180"/>
      <c r="F50" s="180"/>
      <c r="G50" s="179" t="s">
        <v>50</v>
      </c>
      <c r="H50" s="180"/>
      <c r="I50" s="181"/>
      <c r="J50" s="180"/>
      <c r="K50" s="180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82" t="s">
        <v>51</v>
      </c>
      <c r="E61" s="183"/>
      <c r="F61" s="184" t="s">
        <v>52</v>
      </c>
      <c r="G61" s="182" t="s">
        <v>51</v>
      </c>
      <c r="H61" s="183"/>
      <c r="I61" s="185"/>
      <c r="J61" s="186" t="s">
        <v>52</v>
      </c>
      <c r="K61" s="18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9" t="s">
        <v>53</v>
      </c>
      <c r="E65" s="187"/>
      <c r="F65" s="187"/>
      <c r="G65" s="179" t="s">
        <v>54</v>
      </c>
      <c r="H65" s="187"/>
      <c r="I65" s="188"/>
      <c r="J65" s="187"/>
      <c r="K65" s="18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82" t="s">
        <v>51</v>
      </c>
      <c r="E76" s="183"/>
      <c r="F76" s="184" t="s">
        <v>52</v>
      </c>
      <c r="G76" s="182" t="s">
        <v>51</v>
      </c>
      <c r="H76" s="183"/>
      <c r="I76" s="185"/>
      <c r="J76" s="186" t="s">
        <v>52</v>
      </c>
      <c r="K76" s="18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1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2"/>
      <c r="C81" s="193"/>
      <c r="D81" s="193"/>
      <c r="E81" s="193"/>
      <c r="F81" s="193"/>
      <c r="G81" s="193"/>
      <c r="H81" s="193"/>
      <c r="I81" s="194"/>
      <c r="J81" s="193"/>
      <c r="K81" s="19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15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5" t="str">
        <f>E7</f>
        <v>Oprava skalních zářezů na trati 185 (Horažďovice) a 190 (Mileč)</v>
      </c>
      <c r="F85" s="31"/>
      <c r="G85" s="31"/>
      <c r="H85" s="31"/>
      <c r="I85" s="15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101</v>
      </c>
      <c r="D86" s="21"/>
      <c r="E86" s="21"/>
      <c r="F86" s="21"/>
      <c r="G86" s="21"/>
      <c r="H86" s="21"/>
      <c r="I86" s="145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95" t="s">
        <v>281</v>
      </c>
      <c r="F87" s="39"/>
      <c r="G87" s="39"/>
      <c r="H87" s="39"/>
      <c r="I87" s="15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282</v>
      </c>
      <c r="D88" s="39"/>
      <c r="E88" s="39"/>
      <c r="F88" s="39"/>
      <c r="G88" s="39"/>
      <c r="H88" s="39"/>
      <c r="I88" s="15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3.1 - Zajištění odřezu sítěmi</v>
      </c>
      <c r="F89" s="39"/>
      <c r="G89" s="39"/>
      <c r="H89" s="39"/>
      <c r="I89" s="153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Horažďovice</v>
      </c>
      <c r="G91" s="39"/>
      <c r="H91" s="39"/>
      <c r="I91" s="155" t="s">
        <v>22</v>
      </c>
      <c r="J91" s="78" t="str">
        <f>IF(J14="","",J14)</f>
        <v>13. 1. 2020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3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železniční dopravní cesty, s.o.</v>
      </c>
      <c r="G93" s="39"/>
      <c r="H93" s="39"/>
      <c r="I93" s="155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5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6" t="s">
        <v>104</v>
      </c>
      <c r="D96" s="197"/>
      <c r="E96" s="197"/>
      <c r="F96" s="197"/>
      <c r="G96" s="197"/>
      <c r="H96" s="197"/>
      <c r="I96" s="198"/>
      <c r="J96" s="199" t="s">
        <v>105</v>
      </c>
      <c r="K96" s="197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3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200" t="s">
        <v>106</v>
      </c>
      <c r="D98" s="39"/>
      <c r="E98" s="39"/>
      <c r="F98" s="39"/>
      <c r="G98" s="39"/>
      <c r="H98" s="39"/>
      <c r="I98" s="153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107</v>
      </c>
    </row>
    <row r="99" s="9" customFormat="1" ht="24.96" customHeight="1">
      <c r="A99" s="9"/>
      <c r="B99" s="201"/>
      <c r="C99" s="202"/>
      <c r="D99" s="203" t="s">
        <v>108</v>
      </c>
      <c r="E99" s="204"/>
      <c r="F99" s="204"/>
      <c r="G99" s="204"/>
      <c r="H99" s="204"/>
      <c r="I99" s="205"/>
      <c r="J99" s="206">
        <f>J128</f>
        <v>0</v>
      </c>
      <c r="K99" s="202"/>
      <c r="L99" s="20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8"/>
      <c r="C100" s="132"/>
      <c r="D100" s="209" t="s">
        <v>109</v>
      </c>
      <c r="E100" s="210"/>
      <c r="F100" s="210"/>
      <c r="G100" s="210"/>
      <c r="H100" s="210"/>
      <c r="I100" s="211"/>
      <c r="J100" s="212">
        <f>J129</f>
        <v>0</v>
      </c>
      <c r="K100" s="132"/>
      <c r="L100" s="21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8"/>
      <c r="C101" s="132"/>
      <c r="D101" s="209" t="s">
        <v>110</v>
      </c>
      <c r="E101" s="210"/>
      <c r="F101" s="210"/>
      <c r="G101" s="210"/>
      <c r="H101" s="210"/>
      <c r="I101" s="211"/>
      <c r="J101" s="212">
        <f>J190</f>
        <v>0</v>
      </c>
      <c r="K101" s="132"/>
      <c r="L101" s="21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8"/>
      <c r="C102" s="132"/>
      <c r="D102" s="209" t="s">
        <v>288</v>
      </c>
      <c r="E102" s="210"/>
      <c r="F102" s="210"/>
      <c r="G102" s="210"/>
      <c r="H102" s="210"/>
      <c r="I102" s="211"/>
      <c r="J102" s="212">
        <f>J288</f>
        <v>0</v>
      </c>
      <c r="K102" s="132"/>
      <c r="L102" s="21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8"/>
      <c r="C103" s="132"/>
      <c r="D103" s="209" t="s">
        <v>111</v>
      </c>
      <c r="E103" s="210"/>
      <c r="F103" s="210"/>
      <c r="G103" s="210"/>
      <c r="H103" s="210"/>
      <c r="I103" s="211"/>
      <c r="J103" s="212">
        <f>J293</f>
        <v>0</v>
      </c>
      <c r="K103" s="132"/>
      <c r="L103" s="2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1"/>
      <c r="C104" s="202"/>
      <c r="D104" s="203" t="s">
        <v>289</v>
      </c>
      <c r="E104" s="204"/>
      <c r="F104" s="204"/>
      <c r="G104" s="204"/>
      <c r="H104" s="204"/>
      <c r="I104" s="205"/>
      <c r="J104" s="206">
        <f>J297</f>
        <v>0</v>
      </c>
      <c r="K104" s="202"/>
      <c r="L104" s="20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8"/>
      <c r="C105" s="132"/>
      <c r="D105" s="209" t="s">
        <v>290</v>
      </c>
      <c r="E105" s="210"/>
      <c r="F105" s="210"/>
      <c r="G105" s="210"/>
      <c r="H105" s="210"/>
      <c r="I105" s="211"/>
      <c r="J105" s="212">
        <f>J298</f>
        <v>0</v>
      </c>
      <c r="K105" s="132"/>
      <c r="L105" s="2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15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191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194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117</v>
      </c>
      <c r="D112" s="39"/>
      <c r="E112" s="39"/>
      <c r="F112" s="39"/>
      <c r="G112" s="39"/>
      <c r="H112" s="39"/>
      <c r="I112" s="15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5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15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95" t="str">
        <f>E7</f>
        <v>Oprava skalních zářezů na trati 185 (Horažďovice) a 190 (Mileč)</v>
      </c>
      <c r="F115" s="31"/>
      <c r="G115" s="31"/>
      <c r="H115" s="31"/>
      <c r="I115" s="15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101</v>
      </c>
      <c r="D116" s="21"/>
      <c r="E116" s="21"/>
      <c r="F116" s="21"/>
      <c r="G116" s="21"/>
      <c r="H116" s="21"/>
      <c r="I116" s="145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95" t="s">
        <v>281</v>
      </c>
      <c r="F117" s="39"/>
      <c r="G117" s="39"/>
      <c r="H117" s="39"/>
      <c r="I117" s="15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282</v>
      </c>
      <c r="D118" s="39"/>
      <c r="E118" s="39"/>
      <c r="F118" s="39"/>
      <c r="G118" s="39"/>
      <c r="H118" s="39"/>
      <c r="I118" s="15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SO 3.1 - Zajištění odřezu sítěmi</v>
      </c>
      <c r="F119" s="39"/>
      <c r="G119" s="39"/>
      <c r="H119" s="39"/>
      <c r="I119" s="15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5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>Horažďovice</v>
      </c>
      <c r="G121" s="39"/>
      <c r="H121" s="39"/>
      <c r="I121" s="155" t="s">
        <v>22</v>
      </c>
      <c r="J121" s="78" t="str">
        <f>IF(J14="","",J14)</f>
        <v>13. 1. 2020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15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>Správa železniční dopravní cesty, s.o.</v>
      </c>
      <c r="G123" s="39"/>
      <c r="H123" s="39"/>
      <c r="I123" s="155" t="s">
        <v>30</v>
      </c>
      <c r="J123" s="35" t="str">
        <f>E23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IF(E20="","",E20)</f>
        <v>Vyplň údaj</v>
      </c>
      <c r="G124" s="39"/>
      <c r="H124" s="39"/>
      <c r="I124" s="155" t="s">
        <v>33</v>
      </c>
      <c r="J124" s="35" t="str">
        <f>E26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153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214"/>
      <c r="B126" s="215"/>
      <c r="C126" s="216" t="s">
        <v>118</v>
      </c>
      <c r="D126" s="217" t="s">
        <v>61</v>
      </c>
      <c r="E126" s="217" t="s">
        <v>57</v>
      </c>
      <c r="F126" s="217" t="s">
        <v>58</v>
      </c>
      <c r="G126" s="217" t="s">
        <v>119</v>
      </c>
      <c r="H126" s="217" t="s">
        <v>120</v>
      </c>
      <c r="I126" s="218" t="s">
        <v>121</v>
      </c>
      <c r="J126" s="219" t="s">
        <v>105</v>
      </c>
      <c r="K126" s="220" t="s">
        <v>122</v>
      </c>
      <c r="L126" s="221"/>
      <c r="M126" s="99" t="s">
        <v>1</v>
      </c>
      <c r="N126" s="100" t="s">
        <v>40</v>
      </c>
      <c r="O126" s="100" t="s">
        <v>123</v>
      </c>
      <c r="P126" s="100" t="s">
        <v>124</v>
      </c>
      <c r="Q126" s="100" t="s">
        <v>125</v>
      </c>
      <c r="R126" s="100" t="s">
        <v>126</v>
      </c>
      <c r="S126" s="100" t="s">
        <v>127</v>
      </c>
      <c r="T126" s="101" t="s">
        <v>128</v>
      </c>
      <c r="U126" s="214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/>
    </row>
    <row r="127" s="2" customFormat="1" ht="22.8" customHeight="1">
      <c r="A127" s="37"/>
      <c r="B127" s="38"/>
      <c r="C127" s="106" t="s">
        <v>129</v>
      </c>
      <c r="D127" s="39"/>
      <c r="E127" s="39"/>
      <c r="F127" s="39"/>
      <c r="G127" s="39"/>
      <c r="H127" s="39"/>
      <c r="I127" s="153"/>
      <c r="J127" s="222">
        <f>BK127</f>
        <v>0</v>
      </c>
      <c r="K127" s="39"/>
      <c r="L127" s="43"/>
      <c r="M127" s="102"/>
      <c r="N127" s="223"/>
      <c r="O127" s="103"/>
      <c r="P127" s="224">
        <f>P128+P297</f>
        <v>0</v>
      </c>
      <c r="Q127" s="103"/>
      <c r="R127" s="224">
        <f>R128+R297</f>
        <v>27.622236570000002</v>
      </c>
      <c r="S127" s="103"/>
      <c r="T127" s="225">
        <f>T128+T297</f>
        <v>0.67200000000000004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107</v>
      </c>
      <c r="BK127" s="226">
        <f>BK128+BK297</f>
        <v>0</v>
      </c>
    </row>
    <row r="128" s="12" customFormat="1" ht="25.92" customHeight="1">
      <c r="A128" s="12"/>
      <c r="B128" s="227"/>
      <c r="C128" s="228"/>
      <c r="D128" s="229" t="s">
        <v>75</v>
      </c>
      <c r="E128" s="230" t="s">
        <v>130</v>
      </c>
      <c r="F128" s="230" t="s">
        <v>131</v>
      </c>
      <c r="G128" s="228"/>
      <c r="H128" s="228"/>
      <c r="I128" s="231"/>
      <c r="J128" s="232">
        <f>BK128</f>
        <v>0</v>
      </c>
      <c r="K128" s="228"/>
      <c r="L128" s="233"/>
      <c r="M128" s="234"/>
      <c r="N128" s="235"/>
      <c r="O128" s="235"/>
      <c r="P128" s="236">
        <f>P129+P190+P288+P293</f>
        <v>0</v>
      </c>
      <c r="Q128" s="235"/>
      <c r="R128" s="236">
        <f>R129+R190+R288+R293</f>
        <v>27.619823240000002</v>
      </c>
      <c r="S128" s="235"/>
      <c r="T128" s="237">
        <f>T129+T190+T288+T293</f>
        <v>0.67200000000000004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8" t="s">
        <v>84</v>
      </c>
      <c r="AT128" s="239" t="s">
        <v>75</v>
      </c>
      <c r="AU128" s="239" t="s">
        <v>76</v>
      </c>
      <c r="AY128" s="238" t="s">
        <v>132</v>
      </c>
      <c r="BK128" s="240">
        <f>BK129+BK190+BK288+BK293</f>
        <v>0</v>
      </c>
    </row>
    <row r="129" s="12" customFormat="1" ht="22.8" customHeight="1">
      <c r="A129" s="12"/>
      <c r="B129" s="227"/>
      <c r="C129" s="228"/>
      <c r="D129" s="229" t="s">
        <v>75</v>
      </c>
      <c r="E129" s="241" t="s">
        <v>84</v>
      </c>
      <c r="F129" s="241" t="s">
        <v>133</v>
      </c>
      <c r="G129" s="228"/>
      <c r="H129" s="228"/>
      <c r="I129" s="231"/>
      <c r="J129" s="242">
        <f>BK129</f>
        <v>0</v>
      </c>
      <c r="K129" s="228"/>
      <c r="L129" s="233"/>
      <c r="M129" s="234"/>
      <c r="N129" s="235"/>
      <c r="O129" s="235"/>
      <c r="P129" s="236">
        <f>SUM(P130:P189)</f>
        <v>0</v>
      </c>
      <c r="Q129" s="235"/>
      <c r="R129" s="236">
        <f>SUM(R130:R189)</f>
        <v>0.077048039999999998</v>
      </c>
      <c r="S129" s="235"/>
      <c r="T129" s="237">
        <f>SUM(T130:T189)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8" t="s">
        <v>84</v>
      </c>
      <c r="AT129" s="239" t="s">
        <v>75</v>
      </c>
      <c r="AU129" s="239" t="s">
        <v>84</v>
      </c>
      <c r="AY129" s="238" t="s">
        <v>132</v>
      </c>
      <c r="BK129" s="240">
        <f>SUM(BK130:BK189)</f>
        <v>0</v>
      </c>
    </row>
    <row r="130" s="2" customFormat="1" ht="21.75" customHeight="1">
      <c r="A130" s="37"/>
      <c r="B130" s="38"/>
      <c r="C130" s="243" t="s">
        <v>84</v>
      </c>
      <c r="D130" s="243" t="s">
        <v>134</v>
      </c>
      <c r="E130" s="244" t="s">
        <v>291</v>
      </c>
      <c r="F130" s="245" t="s">
        <v>292</v>
      </c>
      <c r="G130" s="246" t="s">
        <v>157</v>
      </c>
      <c r="H130" s="247">
        <v>4</v>
      </c>
      <c r="I130" s="248"/>
      <c r="J130" s="249">
        <f>ROUND(I130*H130,2)</f>
        <v>0</v>
      </c>
      <c r="K130" s="250"/>
      <c r="L130" s="43"/>
      <c r="M130" s="251" t="s">
        <v>1</v>
      </c>
      <c r="N130" s="252" t="s">
        <v>41</v>
      </c>
      <c r="O130" s="90"/>
      <c r="P130" s="253">
        <f>O130*H130</f>
        <v>0</v>
      </c>
      <c r="Q130" s="253">
        <v>5.0000000000000002E-05</v>
      </c>
      <c r="R130" s="253">
        <f>Q130*H130</f>
        <v>0.00020000000000000001</v>
      </c>
      <c r="S130" s="253">
        <v>0</v>
      </c>
      <c r="T130" s="25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55" t="s">
        <v>138</v>
      </c>
      <c r="AT130" s="255" t="s">
        <v>134</v>
      </c>
      <c r="AU130" s="255" t="s">
        <v>86</v>
      </c>
      <c r="AY130" s="16" t="s">
        <v>132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6" t="s">
        <v>84</v>
      </c>
      <c r="BK130" s="256">
        <f>ROUND(I130*H130,2)</f>
        <v>0</v>
      </c>
      <c r="BL130" s="16" t="s">
        <v>138</v>
      </c>
      <c r="BM130" s="255" t="s">
        <v>293</v>
      </c>
    </row>
    <row r="131" s="2" customFormat="1">
      <c r="A131" s="37"/>
      <c r="B131" s="38"/>
      <c r="C131" s="39"/>
      <c r="D131" s="257" t="s">
        <v>139</v>
      </c>
      <c r="E131" s="39"/>
      <c r="F131" s="258" t="s">
        <v>292</v>
      </c>
      <c r="G131" s="39"/>
      <c r="H131" s="39"/>
      <c r="I131" s="153"/>
      <c r="J131" s="39"/>
      <c r="K131" s="39"/>
      <c r="L131" s="43"/>
      <c r="M131" s="259"/>
      <c r="N131" s="26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139</v>
      </c>
      <c r="AU131" s="16" t="s">
        <v>86</v>
      </c>
    </row>
    <row r="132" s="2" customFormat="1">
      <c r="A132" s="37"/>
      <c r="B132" s="38"/>
      <c r="C132" s="39"/>
      <c r="D132" s="257" t="s">
        <v>294</v>
      </c>
      <c r="E132" s="39"/>
      <c r="F132" s="276" t="s">
        <v>295</v>
      </c>
      <c r="G132" s="39"/>
      <c r="H132" s="39"/>
      <c r="I132" s="153"/>
      <c r="J132" s="39"/>
      <c r="K132" s="39"/>
      <c r="L132" s="43"/>
      <c r="M132" s="259"/>
      <c r="N132" s="260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294</v>
      </c>
      <c r="AU132" s="16" t="s">
        <v>86</v>
      </c>
    </row>
    <row r="133" s="2" customFormat="1" ht="21.75" customHeight="1">
      <c r="A133" s="37"/>
      <c r="B133" s="38"/>
      <c r="C133" s="243" t="s">
        <v>86</v>
      </c>
      <c r="D133" s="243" t="s">
        <v>134</v>
      </c>
      <c r="E133" s="244" t="s">
        <v>143</v>
      </c>
      <c r="F133" s="245" t="s">
        <v>144</v>
      </c>
      <c r="G133" s="246" t="s">
        <v>145</v>
      </c>
      <c r="H133" s="247">
        <v>685</v>
      </c>
      <c r="I133" s="248"/>
      <c r="J133" s="249">
        <f>ROUND(I133*H133,2)</f>
        <v>0</v>
      </c>
      <c r="K133" s="250"/>
      <c r="L133" s="43"/>
      <c r="M133" s="251" t="s">
        <v>1</v>
      </c>
      <c r="N133" s="252" t="s">
        <v>41</v>
      </c>
      <c r="O133" s="90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5" t="s">
        <v>138</v>
      </c>
      <c r="AT133" s="255" t="s">
        <v>134</v>
      </c>
      <c r="AU133" s="255" t="s">
        <v>86</v>
      </c>
      <c r="AY133" s="16" t="s">
        <v>132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6" t="s">
        <v>84</v>
      </c>
      <c r="BK133" s="256">
        <f>ROUND(I133*H133,2)</f>
        <v>0</v>
      </c>
      <c r="BL133" s="16" t="s">
        <v>138</v>
      </c>
      <c r="BM133" s="255" t="s">
        <v>296</v>
      </c>
    </row>
    <row r="134" s="2" customFormat="1">
      <c r="A134" s="37"/>
      <c r="B134" s="38"/>
      <c r="C134" s="39"/>
      <c r="D134" s="257" t="s">
        <v>139</v>
      </c>
      <c r="E134" s="39"/>
      <c r="F134" s="258" t="s">
        <v>144</v>
      </c>
      <c r="G134" s="39"/>
      <c r="H134" s="39"/>
      <c r="I134" s="153"/>
      <c r="J134" s="39"/>
      <c r="K134" s="39"/>
      <c r="L134" s="43"/>
      <c r="M134" s="259"/>
      <c r="N134" s="26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139</v>
      </c>
      <c r="AU134" s="16" t="s">
        <v>86</v>
      </c>
    </row>
    <row r="135" s="2" customFormat="1">
      <c r="A135" s="37"/>
      <c r="B135" s="38"/>
      <c r="C135" s="39"/>
      <c r="D135" s="257" t="s">
        <v>294</v>
      </c>
      <c r="E135" s="39"/>
      <c r="F135" s="276" t="s">
        <v>297</v>
      </c>
      <c r="G135" s="39"/>
      <c r="H135" s="39"/>
      <c r="I135" s="153"/>
      <c r="J135" s="39"/>
      <c r="K135" s="39"/>
      <c r="L135" s="43"/>
      <c r="M135" s="259"/>
      <c r="N135" s="26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294</v>
      </c>
      <c r="AU135" s="16" t="s">
        <v>86</v>
      </c>
    </row>
    <row r="136" s="13" customFormat="1">
      <c r="A136" s="13"/>
      <c r="B136" s="277"/>
      <c r="C136" s="278"/>
      <c r="D136" s="257" t="s">
        <v>298</v>
      </c>
      <c r="E136" s="279" t="s">
        <v>1</v>
      </c>
      <c r="F136" s="280" t="s">
        <v>299</v>
      </c>
      <c r="G136" s="278"/>
      <c r="H136" s="281">
        <v>685</v>
      </c>
      <c r="I136" s="282"/>
      <c r="J136" s="278"/>
      <c r="K136" s="278"/>
      <c r="L136" s="283"/>
      <c r="M136" s="284"/>
      <c r="N136" s="285"/>
      <c r="O136" s="285"/>
      <c r="P136" s="285"/>
      <c r="Q136" s="285"/>
      <c r="R136" s="285"/>
      <c r="S136" s="285"/>
      <c r="T136" s="28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87" t="s">
        <v>298</v>
      </c>
      <c r="AU136" s="287" t="s">
        <v>86</v>
      </c>
      <c r="AV136" s="13" t="s">
        <v>86</v>
      </c>
      <c r="AW136" s="13" t="s">
        <v>32</v>
      </c>
      <c r="AX136" s="13" t="s">
        <v>84</v>
      </c>
      <c r="AY136" s="287" t="s">
        <v>132</v>
      </c>
    </row>
    <row r="137" s="2" customFormat="1" ht="16.5" customHeight="1">
      <c r="A137" s="37"/>
      <c r="B137" s="38"/>
      <c r="C137" s="243" t="s">
        <v>147</v>
      </c>
      <c r="D137" s="243" t="s">
        <v>134</v>
      </c>
      <c r="E137" s="244" t="s">
        <v>135</v>
      </c>
      <c r="F137" s="245" t="s">
        <v>300</v>
      </c>
      <c r="G137" s="246" t="s">
        <v>137</v>
      </c>
      <c r="H137" s="247">
        <v>6.8499999999999996</v>
      </c>
      <c r="I137" s="248"/>
      <c r="J137" s="249">
        <f>ROUND(I137*H137,2)</f>
        <v>0</v>
      </c>
      <c r="K137" s="250"/>
      <c r="L137" s="43"/>
      <c r="M137" s="251" t="s">
        <v>1</v>
      </c>
      <c r="N137" s="252" t="s">
        <v>41</v>
      </c>
      <c r="O137" s="90"/>
      <c r="P137" s="253">
        <f>O137*H137</f>
        <v>0</v>
      </c>
      <c r="Q137" s="253">
        <v>0</v>
      </c>
      <c r="R137" s="253">
        <f>Q137*H137</f>
        <v>0</v>
      </c>
      <c r="S137" s="253">
        <v>0</v>
      </c>
      <c r="T137" s="25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5" t="s">
        <v>138</v>
      </c>
      <c r="AT137" s="255" t="s">
        <v>134</v>
      </c>
      <c r="AU137" s="255" t="s">
        <v>86</v>
      </c>
      <c r="AY137" s="16" t="s">
        <v>132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6" t="s">
        <v>84</v>
      </c>
      <c r="BK137" s="256">
        <f>ROUND(I137*H137,2)</f>
        <v>0</v>
      </c>
      <c r="BL137" s="16" t="s">
        <v>138</v>
      </c>
      <c r="BM137" s="255" t="s">
        <v>301</v>
      </c>
    </row>
    <row r="138" s="2" customFormat="1">
      <c r="A138" s="37"/>
      <c r="B138" s="38"/>
      <c r="C138" s="39"/>
      <c r="D138" s="257" t="s">
        <v>139</v>
      </c>
      <c r="E138" s="39"/>
      <c r="F138" s="258" t="s">
        <v>300</v>
      </c>
      <c r="G138" s="39"/>
      <c r="H138" s="39"/>
      <c r="I138" s="153"/>
      <c r="J138" s="39"/>
      <c r="K138" s="39"/>
      <c r="L138" s="43"/>
      <c r="M138" s="259"/>
      <c r="N138" s="26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139</v>
      </c>
      <c r="AU138" s="16" t="s">
        <v>86</v>
      </c>
    </row>
    <row r="139" s="2" customFormat="1">
      <c r="A139" s="37"/>
      <c r="B139" s="38"/>
      <c r="C139" s="39"/>
      <c r="D139" s="257" t="s">
        <v>294</v>
      </c>
      <c r="E139" s="39"/>
      <c r="F139" s="276" t="s">
        <v>302</v>
      </c>
      <c r="G139" s="39"/>
      <c r="H139" s="39"/>
      <c r="I139" s="153"/>
      <c r="J139" s="39"/>
      <c r="K139" s="39"/>
      <c r="L139" s="43"/>
      <c r="M139" s="259"/>
      <c r="N139" s="26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294</v>
      </c>
      <c r="AU139" s="16" t="s">
        <v>86</v>
      </c>
    </row>
    <row r="140" s="2" customFormat="1">
      <c r="A140" s="37"/>
      <c r="B140" s="38"/>
      <c r="C140" s="39"/>
      <c r="D140" s="257" t="s">
        <v>303</v>
      </c>
      <c r="E140" s="39"/>
      <c r="F140" s="276" t="s">
        <v>304</v>
      </c>
      <c r="G140" s="39"/>
      <c r="H140" s="39"/>
      <c r="I140" s="153"/>
      <c r="J140" s="39"/>
      <c r="K140" s="39"/>
      <c r="L140" s="43"/>
      <c r="M140" s="259"/>
      <c r="N140" s="260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303</v>
      </c>
      <c r="AU140" s="16" t="s">
        <v>86</v>
      </c>
    </row>
    <row r="141" s="13" customFormat="1">
      <c r="A141" s="13"/>
      <c r="B141" s="277"/>
      <c r="C141" s="278"/>
      <c r="D141" s="257" t="s">
        <v>298</v>
      </c>
      <c r="E141" s="279" t="s">
        <v>1</v>
      </c>
      <c r="F141" s="280" t="s">
        <v>305</v>
      </c>
      <c r="G141" s="278"/>
      <c r="H141" s="281">
        <v>6.8499999999999996</v>
      </c>
      <c r="I141" s="282"/>
      <c r="J141" s="278"/>
      <c r="K141" s="278"/>
      <c r="L141" s="283"/>
      <c r="M141" s="284"/>
      <c r="N141" s="285"/>
      <c r="O141" s="285"/>
      <c r="P141" s="285"/>
      <c r="Q141" s="285"/>
      <c r="R141" s="285"/>
      <c r="S141" s="285"/>
      <c r="T141" s="28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87" t="s">
        <v>298</v>
      </c>
      <c r="AU141" s="287" t="s">
        <v>86</v>
      </c>
      <c r="AV141" s="13" t="s">
        <v>86</v>
      </c>
      <c r="AW141" s="13" t="s">
        <v>32</v>
      </c>
      <c r="AX141" s="13" t="s">
        <v>84</v>
      </c>
      <c r="AY141" s="287" t="s">
        <v>132</v>
      </c>
    </row>
    <row r="142" s="2" customFormat="1" ht="21.75" customHeight="1">
      <c r="A142" s="37"/>
      <c r="B142" s="38"/>
      <c r="C142" s="243" t="s">
        <v>138</v>
      </c>
      <c r="D142" s="243" t="s">
        <v>134</v>
      </c>
      <c r="E142" s="244" t="s">
        <v>148</v>
      </c>
      <c r="F142" s="245" t="s">
        <v>306</v>
      </c>
      <c r="G142" s="246" t="s">
        <v>137</v>
      </c>
      <c r="H142" s="247">
        <v>76.599999999999994</v>
      </c>
      <c r="I142" s="248"/>
      <c r="J142" s="249">
        <f>ROUND(I142*H142,2)</f>
        <v>0</v>
      </c>
      <c r="K142" s="250"/>
      <c r="L142" s="43"/>
      <c r="M142" s="251" t="s">
        <v>1</v>
      </c>
      <c r="N142" s="252" t="s">
        <v>41</v>
      </c>
      <c r="O142" s="90"/>
      <c r="P142" s="253">
        <f>O142*H142</f>
        <v>0</v>
      </c>
      <c r="Q142" s="253">
        <v>0</v>
      </c>
      <c r="R142" s="253">
        <f>Q142*H142</f>
        <v>0</v>
      </c>
      <c r="S142" s="253">
        <v>0</v>
      </c>
      <c r="T142" s="25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55" t="s">
        <v>138</v>
      </c>
      <c r="AT142" s="255" t="s">
        <v>134</v>
      </c>
      <c r="AU142" s="255" t="s">
        <v>86</v>
      </c>
      <c r="AY142" s="16" t="s">
        <v>132</v>
      </c>
      <c r="BE142" s="256">
        <f>IF(N142="základní",J142,0)</f>
        <v>0</v>
      </c>
      <c r="BF142" s="256">
        <f>IF(N142="snížená",J142,0)</f>
        <v>0</v>
      </c>
      <c r="BG142" s="256">
        <f>IF(N142="zákl. přenesená",J142,0)</f>
        <v>0</v>
      </c>
      <c r="BH142" s="256">
        <f>IF(N142="sníž. přenesená",J142,0)</f>
        <v>0</v>
      </c>
      <c r="BI142" s="256">
        <f>IF(N142="nulová",J142,0)</f>
        <v>0</v>
      </c>
      <c r="BJ142" s="16" t="s">
        <v>84</v>
      </c>
      <c r="BK142" s="256">
        <f>ROUND(I142*H142,2)</f>
        <v>0</v>
      </c>
      <c r="BL142" s="16" t="s">
        <v>138</v>
      </c>
      <c r="BM142" s="255" t="s">
        <v>307</v>
      </c>
    </row>
    <row r="143" s="2" customFormat="1">
      <c r="A143" s="37"/>
      <c r="B143" s="38"/>
      <c r="C143" s="39"/>
      <c r="D143" s="257" t="s">
        <v>139</v>
      </c>
      <c r="E143" s="39"/>
      <c r="F143" s="258" t="s">
        <v>306</v>
      </c>
      <c r="G143" s="39"/>
      <c r="H143" s="39"/>
      <c r="I143" s="153"/>
      <c r="J143" s="39"/>
      <c r="K143" s="39"/>
      <c r="L143" s="43"/>
      <c r="M143" s="259"/>
      <c r="N143" s="26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139</v>
      </c>
      <c r="AU143" s="16" t="s">
        <v>86</v>
      </c>
    </row>
    <row r="144" s="2" customFormat="1">
      <c r="A144" s="37"/>
      <c r="B144" s="38"/>
      <c r="C144" s="39"/>
      <c r="D144" s="257" t="s">
        <v>294</v>
      </c>
      <c r="E144" s="39"/>
      <c r="F144" s="276" t="s">
        <v>297</v>
      </c>
      <c r="G144" s="39"/>
      <c r="H144" s="39"/>
      <c r="I144" s="153"/>
      <c r="J144" s="39"/>
      <c r="K144" s="39"/>
      <c r="L144" s="43"/>
      <c r="M144" s="259"/>
      <c r="N144" s="260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294</v>
      </c>
      <c r="AU144" s="16" t="s">
        <v>86</v>
      </c>
    </row>
    <row r="145" s="13" customFormat="1">
      <c r="A145" s="13"/>
      <c r="B145" s="277"/>
      <c r="C145" s="278"/>
      <c r="D145" s="257" t="s">
        <v>298</v>
      </c>
      <c r="E145" s="279" t="s">
        <v>1</v>
      </c>
      <c r="F145" s="280" t="s">
        <v>308</v>
      </c>
      <c r="G145" s="278"/>
      <c r="H145" s="281">
        <v>76.599999999999994</v>
      </c>
      <c r="I145" s="282"/>
      <c r="J145" s="278"/>
      <c r="K145" s="278"/>
      <c r="L145" s="283"/>
      <c r="M145" s="284"/>
      <c r="N145" s="285"/>
      <c r="O145" s="285"/>
      <c r="P145" s="285"/>
      <c r="Q145" s="285"/>
      <c r="R145" s="285"/>
      <c r="S145" s="285"/>
      <c r="T145" s="2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87" t="s">
        <v>298</v>
      </c>
      <c r="AU145" s="287" t="s">
        <v>86</v>
      </c>
      <c r="AV145" s="13" t="s">
        <v>86</v>
      </c>
      <c r="AW145" s="13" t="s">
        <v>32</v>
      </c>
      <c r="AX145" s="13" t="s">
        <v>84</v>
      </c>
      <c r="AY145" s="287" t="s">
        <v>132</v>
      </c>
    </row>
    <row r="146" s="2" customFormat="1" ht="21.75" customHeight="1">
      <c r="A146" s="37"/>
      <c r="B146" s="38"/>
      <c r="C146" s="243" t="s">
        <v>221</v>
      </c>
      <c r="D146" s="243" t="s">
        <v>134</v>
      </c>
      <c r="E146" s="244" t="s">
        <v>151</v>
      </c>
      <c r="F146" s="245" t="s">
        <v>309</v>
      </c>
      <c r="G146" s="246" t="s">
        <v>137</v>
      </c>
      <c r="H146" s="247">
        <v>53.354999999999997</v>
      </c>
      <c r="I146" s="248"/>
      <c r="J146" s="249">
        <f>ROUND(I146*H146,2)</f>
        <v>0</v>
      </c>
      <c r="K146" s="250"/>
      <c r="L146" s="43"/>
      <c r="M146" s="251" t="s">
        <v>1</v>
      </c>
      <c r="N146" s="252" t="s">
        <v>41</v>
      </c>
      <c r="O146" s="90"/>
      <c r="P146" s="253">
        <f>O146*H146</f>
        <v>0</v>
      </c>
      <c r="Q146" s="253">
        <v>0</v>
      </c>
      <c r="R146" s="253">
        <f>Q146*H146</f>
        <v>0</v>
      </c>
      <c r="S146" s="253">
        <v>0</v>
      </c>
      <c r="T146" s="25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5" t="s">
        <v>138</v>
      </c>
      <c r="AT146" s="255" t="s">
        <v>134</v>
      </c>
      <c r="AU146" s="255" t="s">
        <v>86</v>
      </c>
      <c r="AY146" s="16" t="s">
        <v>132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6" t="s">
        <v>84</v>
      </c>
      <c r="BK146" s="256">
        <f>ROUND(I146*H146,2)</f>
        <v>0</v>
      </c>
      <c r="BL146" s="16" t="s">
        <v>138</v>
      </c>
      <c r="BM146" s="255" t="s">
        <v>310</v>
      </c>
    </row>
    <row r="147" s="2" customFormat="1">
      <c r="A147" s="37"/>
      <c r="B147" s="38"/>
      <c r="C147" s="39"/>
      <c r="D147" s="257" t="s">
        <v>139</v>
      </c>
      <c r="E147" s="39"/>
      <c r="F147" s="258" t="s">
        <v>309</v>
      </c>
      <c r="G147" s="39"/>
      <c r="H147" s="39"/>
      <c r="I147" s="153"/>
      <c r="J147" s="39"/>
      <c r="K147" s="39"/>
      <c r="L147" s="43"/>
      <c r="M147" s="259"/>
      <c r="N147" s="26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139</v>
      </c>
      <c r="AU147" s="16" t="s">
        <v>86</v>
      </c>
    </row>
    <row r="148" s="2" customFormat="1">
      <c r="A148" s="37"/>
      <c r="B148" s="38"/>
      <c r="C148" s="39"/>
      <c r="D148" s="257" t="s">
        <v>294</v>
      </c>
      <c r="E148" s="39"/>
      <c r="F148" s="276" t="s">
        <v>311</v>
      </c>
      <c r="G148" s="39"/>
      <c r="H148" s="39"/>
      <c r="I148" s="153"/>
      <c r="J148" s="39"/>
      <c r="K148" s="39"/>
      <c r="L148" s="43"/>
      <c r="M148" s="259"/>
      <c r="N148" s="260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294</v>
      </c>
      <c r="AU148" s="16" t="s">
        <v>86</v>
      </c>
    </row>
    <row r="149" s="13" customFormat="1">
      <c r="A149" s="13"/>
      <c r="B149" s="277"/>
      <c r="C149" s="278"/>
      <c r="D149" s="257" t="s">
        <v>298</v>
      </c>
      <c r="E149" s="279" t="s">
        <v>1</v>
      </c>
      <c r="F149" s="280" t="s">
        <v>312</v>
      </c>
      <c r="G149" s="278"/>
      <c r="H149" s="281">
        <v>11.550000000000001</v>
      </c>
      <c r="I149" s="282"/>
      <c r="J149" s="278"/>
      <c r="K149" s="278"/>
      <c r="L149" s="283"/>
      <c r="M149" s="284"/>
      <c r="N149" s="285"/>
      <c r="O149" s="285"/>
      <c r="P149" s="285"/>
      <c r="Q149" s="285"/>
      <c r="R149" s="285"/>
      <c r="S149" s="285"/>
      <c r="T149" s="2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87" t="s">
        <v>298</v>
      </c>
      <c r="AU149" s="287" t="s">
        <v>86</v>
      </c>
      <c r="AV149" s="13" t="s">
        <v>86</v>
      </c>
      <c r="AW149" s="13" t="s">
        <v>32</v>
      </c>
      <c r="AX149" s="13" t="s">
        <v>76</v>
      </c>
      <c r="AY149" s="287" t="s">
        <v>132</v>
      </c>
    </row>
    <row r="150" s="13" customFormat="1">
      <c r="A150" s="13"/>
      <c r="B150" s="277"/>
      <c r="C150" s="278"/>
      <c r="D150" s="257" t="s">
        <v>298</v>
      </c>
      <c r="E150" s="279" t="s">
        <v>1</v>
      </c>
      <c r="F150" s="280" t="s">
        <v>313</v>
      </c>
      <c r="G150" s="278"/>
      <c r="H150" s="281">
        <v>17.925000000000001</v>
      </c>
      <c r="I150" s="282"/>
      <c r="J150" s="278"/>
      <c r="K150" s="278"/>
      <c r="L150" s="283"/>
      <c r="M150" s="284"/>
      <c r="N150" s="285"/>
      <c r="O150" s="285"/>
      <c r="P150" s="285"/>
      <c r="Q150" s="285"/>
      <c r="R150" s="285"/>
      <c r="S150" s="285"/>
      <c r="T150" s="28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87" t="s">
        <v>298</v>
      </c>
      <c r="AU150" s="287" t="s">
        <v>86</v>
      </c>
      <c r="AV150" s="13" t="s">
        <v>86</v>
      </c>
      <c r="AW150" s="13" t="s">
        <v>32</v>
      </c>
      <c r="AX150" s="13" t="s">
        <v>76</v>
      </c>
      <c r="AY150" s="287" t="s">
        <v>132</v>
      </c>
    </row>
    <row r="151" s="13" customFormat="1">
      <c r="A151" s="13"/>
      <c r="B151" s="277"/>
      <c r="C151" s="278"/>
      <c r="D151" s="257" t="s">
        <v>298</v>
      </c>
      <c r="E151" s="279" t="s">
        <v>1</v>
      </c>
      <c r="F151" s="280" t="s">
        <v>314</v>
      </c>
      <c r="G151" s="278"/>
      <c r="H151" s="281">
        <v>23.879999999999999</v>
      </c>
      <c r="I151" s="282"/>
      <c r="J151" s="278"/>
      <c r="K151" s="278"/>
      <c r="L151" s="283"/>
      <c r="M151" s="284"/>
      <c r="N151" s="285"/>
      <c r="O151" s="285"/>
      <c r="P151" s="285"/>
      <c r="Q151" s="285"/>
      <c r="R151" s="285"/>
      <c r="S151" s="285"/>
      <c r="T151" s="2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87" t="s">
        <v>298</v>
      </c>
      <c r="AU151" s="287" t="s">
        <v>86</v>
      </c>
      <c r="AV151" s="13" t="s">
        <v>86</v>
      </c>
      <c r="AW151" s="13" t="s">
        <v>32</v>
      </c>
      <c r="AX151" s="13" t="s">
        <v>76</v>
      </c>
      <c r="AY151" s="287" t="s">
        <v>132</v>
      </c>
    </row>
    <row r="152" s="14" customFormat="1">
      <c r="A152" s="14"/>
      <c r="B152" s="288"/>
      <c r="C152" s="289"/>
      <c r="D152" s="257" t="s">
        <v>298</v>
      </c>
      <c r="E152" s="290" t="s">
        <v>1</v>
      </c>
      <c r="F152" s="291" t="s">
        <v>315</v>
      </c>
      <c r="G152" s="289"/>
      <c r="H152" s="292">
        <v>53.354999999999997</v>
      </c>
      <c r="I152" s="293"/>
      <c r="J152" s="289"/>
      <c r="K152" s="289"/>
      <c r="L152" s="294"/>
      <c r="M152" s="295"/>
      <c r="N152" s="296"/>
      <c r="O152" s="296"/>
      <c r="P152" s="296"/>
      <c r="Q152" s="296"/>
      <c r="R152" s="296"/>
      <c r="S152" s="296"/>
      <c r="T152" s="29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98" t="s">
        <v>298</v>
      </c>
      <c r="AU152" s="298" t="s">
        <v>86</v>
      </c>
      <c r="AV152" s="14" t="s">
        <v>138</v>
      </c>
      <c r="AW152" s="14" t="s">
        <v>32</v>
      </c>
      <c r="AX152" s="14" t="s">
        <v>84</v>
      </c>
      <c r="AY152" s="298" t="s">
        <v>132</v>
      </c>
    </row>
    <row r="153" s="2" customFormat="1" ht="21.75" customHeight="1">
      <c r="A153" s="37"/>
      <c r="B153" s="38"/>
      <c r="C153" s="243" t="s">
        <v>146</v>
      </c>
      <c r="D153" s="243" t="s">
        <v>134</v>
      </c>
      <c r="E153" s="244" t="s">
        <v>316</v>
      </c>
      <c r="F153" s="245" t="s">
        <v>317</v>
      </c>
      <c r="G153" s="246" t="s">
        <v>137</v>
      </c>
      <c r="H153" s="247">
        <v>20.75</v>
      </c>
      <c r="I153" s="248"/>
      <c r="J153" s="249">
        <f>ROUND(I153*H153,2)</f>
        <v>0</v>
      </c>
      <c r="K153" s="250"/>
      <c r="L153" s="43"/>
      <c r="M153" s="251" t="s">
        <v>1</v>
      </c>
      <c r="N153" s="252" t="s">
        <v>41</v>
      </c>
      <c r="O153" s="90"/>
      <c r="P153" s="253">
        <f>O153*H153</f>
        <v>0</v>
      </c>
      <c r="Q153" s="253">
        <v>0</v>
      </c>
      <c r="R153" s="253">
        <f>Q153*H153</f>
        <v>0</v>
      </c>
      <c r="S153" s="253">
        <v>0</v>
      </c>
      <c r="T153" s="25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5" t="s">
        <v>138</v>
      </c>
      <c r="AT153" s="255" t="s">
        <v>134</v>
      </c>
      <c r="AU153" s="255" t="s">
        <v>86</v>
      </c>
      <c r="AY153" s="16" t="s">
        <v>132</v>
      </c>
      <c r="BE153" s="256">
        <f>IF(N153="základní",J153,0)</f>
        <v>0</v>
      </c>
      <c r="BF153" s="256">
        <f>IF(N153="snížená",J153,0)</f>
        <v>0</v>
      </c>
      <c r="BG153" s="256">
        <f>IF(N153="zákl. přenesená",J153,0)</f>
        <v>0</v>
      </c>
      <c r="BH153" s="256">
        <f>IF(N153="sníž. přenesená",J153,0)</f>
        <v>0</v>
      </c>
      <c r="BI153" s="256">
        <f>IF(N153="nulová",J153,0)</f>
        <v>0</v>
      </c>
      <c r="BJ153" s="16" t="s">
        <v>84</v>
      </c>
      <c r="BK153" s="256">
        <f>ROUND(I153*H153,2)</f>
        <v>0</v>
      </c>
      <c r="BL153" s="16" t="s">
        <v>138</v>
      </c>
      <c r="BM153" s="255" t="s">
        <v>318</v>
      </c>
    </row>
    <row r="154" s="2" customFormat="1">
      <c r="A154" s="37"/>
      <c r="B154" s="38"/>
      <c r="C154" s="39"/>
      <c r="D154" s="257" t="s">
        <v>139</v>
      </c>
      <c r="E154" s="39"/>
      <c r="F154" s="258" t="s">
        <v>317</v>
      </c>
      <c r="G154" s="39"/>
      <c r="H154" s="39"/>
      <c r="I154" s="153"/>
      <c r="J154" s="39"/>
      <c r="K154" s="39"/>
      <c r="L154" s="43"/>
      <c r="M154" s="259"/>
      <c r="N154" s="26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139</v>
      </c>
      <c r="AU154" s="16" t="s">
        <v>86</v>
      </c>
    </row>
    <row r="155" s="2" customFormat="1">
      <c r="A155" s="37"/>
      <c r="B155" s="38"/>
      <c r="C155" s="39"/>
      <c r="D155" s="257" t="s">
        <v>294</v>
      </c>
      <c r="E155" s="39"/>
      <c r="F155" s="276" t="s">
        <v>311</v>
      </c>
      <c r="G155" s="39"/>
      <c r="H155" s="39"/>
      <c r="I155" s="153"/>
      <c r="J155" s="39"/>
      <c r="K155" s="39"/>
      <c r="L155" s="43"/>
      <c r="M155" s="259"/>
      <c r="N155" s="260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294</v>
      </c>
      <c r="AU155" s="16" t="s">
        <v>86</v>
      </c>
    </row>
    <row r="156" s="13" customFormat="1">
      <c r="A156" s="13"/>
      <c r="B156" s="277"/>
      <c r="C156" s="278"/>
      <c r="D156" s="257" t="s">
        <v>298</v>
      </c>
      <c r="E156" s="279" t="s">
        <v>1</v>
      </c>
      <c r="F156" s="280" t="s">
        <v>319</v>
      </c>
      <c r="G156" s="278"/>
      <c r="H156" s="281">
        <v>14</v>
      </c>
      <c r="I156" s="282"/>
      <c r="J156" s="278"/>
      <c r="K156" s="278"/>
      <c r="L156" s="283"/>
      <c r="M156" s="284"/>
      <c r="N156" s="285"/>
      <c r="O156" s="285"/>
      <c r="P156" s="285"/>
      <c r="Q156" s="285"/>
      <c r="R156" s="285"/>
      <c r="S156" s="285"/>
      <c r="T156" s="28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87" t="s">
        <v>298</v>
      </c>
      <c r="AU156" s="287" t="s">
        <v>86</v>
      </c>
      <c r="AV156" s="13" t="s">
        <v>86</v>
      </c>
      <c r="AW156" s="13" t="s">
        <v>32</v>
      </c>
      <c r="AX156" s="13" t="s">
        <v>76</v>
      </c>
      <c r="AY156" s="287" t="s">
        <v>132</v>
      </c>
    </row>
    <row r="157" s="13" customFormat="1">
      <c r="A157" s="13"/>
      <c r="B157" s="277"/>
      <c r="C157" s="278"/>
      <c r="D157" s="257" t="s">
        <v>298</v>
      </c>
      <c r="E157" s="279" t="s">
        <v>1</v>
      </c>
      <c r="F157" s="280" t="s">
        <v>320</v>
      </c>
      <c r="G157" s="278"/>
      <c r="H157" s="281">
        <v>6.75</v>
      </c>
      <c r="I157" s="282"/>
      <c r="J157" s="278"/>
      <c r="K157" s="278"/>
      <c r="L157" s="283"/>
      <c r="M157" s="284"/>
      <c r="N157" s="285"/>
      <c r="O157" s="285"/>
      <c r="P157" s="285"/>
      <c r="Q157" s="285"/>
      <c r="R157" s="285"/>
      <c r="S157" s="285"/>
      <c r="T157" s="2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87" t="s">
        <v>298</v>
      </c>
      <c r="AU157" s="287" t="s">
        <v>86</v>
      </c>
      <c r="AV157" s="13" t="s">
        <v>86</v>
      </c>
      <c r="AW157" s="13" t="s">
        <v>32</v>
      </c>
      <c r="AX157" s="13" t="s">
        <v>76</v>
      </c>
      <c r="AY157" s="287" t="s">
        <v>132</v>
      </c>
    </row>
    <row r="158" s="14" customFormat="1">
      <c r="A158" s="14"/>
      <c r="B158" s="288"/>
      <c r="C158" s="289"/>
      <c r="D158" s="257" t="s">
        <v>298</v>
      </c>
      <c r="E158" s="290" t="s">
        <v>1</v>
      </c>
      <c r="F158" s="291" t="s">
        <v>315</v>
      </c>
      <c r="G158" s="289"/>
      <c r="H158" s="292">
        <v>20.75</v>
      </c>
      <c r="I158" s="293"/>
      <c r="J158" s="289"/>
      <c r="K158" s="289"/>
      <c r="L158" s="294"/>
      <c r="M158" s="295"/>
      <c r="N158" s="296"/>
      <c r="O158" s="296"/>
      <c r="P158" s="296"/>
      <c r="Q158" s="296"/>
      <c r="R158" s="296"/>
      <c r="S158" s="296"/>
      <c r="T158" s="29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98" t="s">
        <v>298</v>
      </c>
      <c r="AU158" s="298" t="s">
        <v>86</v>
      </c>
      <c r="AV158" s="14" t="s">
        <v>138</v>
      </c>
      <c r="AW158" s="14" t="s">
        <v>32</v>
      </c>
      <c r="AX158" s="14" t="s">
        <v>84</v>
      </c>
      <c r="AY158" s="298" t="s">
        <v>132</v>
      </c>
    </row>
    <row r="159" s="2" customFormat="1" ht="21.75" customHeight="1">
      <c r="A159" s="37"/>
      <c r="B159" s="38"/>
      <c r="C159" s="243" t="s">
        <v>321</v>
      </c>
      <c r="D159" s="243" t="s">
        <v>134</v>
      </c>
      <c r="E159" s="244" t="s">
        <v>322</v>
      </c>
      <c r="F159" s="245" t="s">
        <v>323</v>
      </c>
      <c r="G159" s="246" t="s">
        <v>137</v>
      </c>
      <c r="H159" s="247">
        <v>48.637999999999998</v>
      </c>
      <c r="I159" s="248"/>
      <c r="J159" s="249">
        <f>ROUND(I159*H159,2)</f>
        <v>0</v>
      </c>
      <c r="K159" s="250"/>
      <c r="L159" s="43"/>
      <c r="M159" s="251" t="s">
        <v>1</v>
      </c>
      <c r="N159" s="252" t="s">
        <v>41</v>
      </c>
      <c r="O159" s="90"/>
      <c r="P159" s="253">
        <f>O159*H159</f>
        <v>0</v>
      </c>
      <c r="Q159" s="253">
        <v>0.00158</v>
      </c>
      <c r="R159" s="253">
        <f>Q159*H159</f>
        <v>0.076848039999999992</v>
      </c>
      <c r="S159" s="253">
        <v>0</v>
      </c>
      <c r="T159" s="25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5" t="s">
        <v>138</v>
      </c>
      <c r="AT159" s="255" t="s">
        <v>134</v>
      </c>
      <c r="AU159" s="255" t="s">
        <v>86</v>
      </c>
      <c r="AY159" s="16" t="s">
        <v>132</v>
      </c>
      <c r="BE159" s="256">
        <f>IF(N159="základní",J159,0)</f>
        <v>0</v>
      </c>
      <c r="BF159" s="256">
        <f>IF(N159="snížená",J159,0)</f>
        <v>0</v>
      </c>
      <c r="BG159" s="256">
        <f>IF(N159="zákl. přenesená",J159,0)</f>
        <v>0</v>
      </c>
      <c r="BH159" s="256">
        <f>IF(N159="sníž. přenesená",J159,0)</f>
        <v>0</v>
      </c>
      <c r="BI159" s="256">
        <f>IF(N159="nulová",J159,0)</f>
        <v>0</v>
      </c>
      <c r="BJ159" s="16" t="s">
        <v>84</v>
      </c>
      <c r="BK159" s="256">
        <f>ROUND(I159*H159,2)</f>
        <v>0</v>
      </c>
      <c r="BL159" s="16" t="s">
        <v>138</v>
      </c>
      <c r="BM159" s="255" t="s">
        <v>324</v>
      </c>
    </row>
    <row r="160" s="2" customFormat="1">
      <c r="A160" s="37"/>
      <c r="B160" s="38"/>
      <c r="C160" s="39"/>
      <c r="D160" s="257" t="s">
        <v>139</v>
      </c>
      <c r="E160" s="39"/>
      <c r="F160" s="258" t="s">
        <v>323</v>
      </c>
      <c r="G160" s="39"/>
      <c r="H160" s="39"/>
      <c r="I160" s="153"/>
      <c r="J160" s="39"/>
      <c r="K160" s="39"/>
      <c r="L160" s="43"/>
      <c r="M160" s="259"/>
      <c r="N160" s="260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139</v>
      </c>
      <c r="AU160" s="16" t="s">
        <v>86</v>
      </c>
    </row>
    <row r="161" s="2" customFormat="1">
      <c r="A161" s="37"/>
      <c r="B161" s="38"/>
      <c r="C161" s="39"/>
      <c r="D161" s="257" t="s">
        <v>294</v>
      </c>
      <c r="E161" s="39"/>
      <c r="F161" s="276" t="s">
        <v>311</v>
      </c>
      <c r="G161" s="39"/>
      <c r="H161" s="39"/>
      <c r="I161" s="153"/>
      <c r="J161" s="39"/>
      <c r="K161" s="39"/>
      <c r="L161" s="43"/>
      <c r="M161" s="259"/>
      <c r="N161" s="260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294</v>
      </c>
      <c r="AU161" s="16" t="s">
        <v>86</v>
      </c>
    </row>
    <row r="162" s="13" customFormat="1">
      <c r="A162" s="13"/>
      <c r="B162" s="277"/>
      <c r="C162" s="278"/>
      <c r="D162" s="257" t="s">
        <v>298</v>
      </c>
      <c r="E162" s="279" t="s">
        <v>1</v>
      </c>
      <c r="F162" s="280" t="s">
        <v>325</v>
      </c>
      <c r="G162" s="278"/>
      <c r="H162" s="281">
        <v>9</v>
      </c>
      <c r="I162" s="282"/>
      <c r="J162" s="278"/>
      <c r="K162" s="278"/>
      <c r="L162" s="283"/>
      <c r="M162" s="284"/>
      <c r="N162" s="285"/>
      <c r="O162" s="285"/>
      <c r="P162" s="285"/>
      <c r="Q162" s="285"/>
      <c r="R162" s="285"/>
      <c r="S162" s="285"/>
      <c r="T162" s="28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87" t="s">
        <v>298</v>
      </c>
      <c r="AU162" s="287" t="s">
        <v>86</v>
      </c>
      <c r="AV162" s="13" t="s">
        <v>86</v>
      </c>
      <c r="AW162" s="13" t="s">
        <v>32</v>
      </c>
      <c r="AX162" s="13" t="s">
        <v>76</v>
      </c>
      <c r="AY162" s="287" t="s">
        <v>132</v>
      </c>
    </row>
    <row r="163" s="13" customFormat="1">
      <c r="A163" s="13"/>
      <c r="B163" s="277"/>
      <c r="C163" s="278"/>
      <c r="D163" s="257" t="s">
        <v>298</v>
      </c>
      <c r="E163" s="279" t="s">
        <v>1</v>
      </c>
      <c r="F163" s="280" t="s">
        <v>326</v>
      </c>
      <c r="G163" s="278"/>
      <c r="H163" s="281">
        <v>39.637999999999998</v>
      </c>
      <c r="I163" s="282"/>
      <c r="J163" s="278"/>
      <c r="K163" s="278"/>
      <c r="L163" s="283"/>
      <c r="M163" s="284"/>
      <c r="N163" s="285"/>
      <c r="O163" s="285"/>
      <c r="P163" s="285"/>
      <c r="Q163" s="285"/>
      <c r="R163" s="285"/>
      <c r="S163" s="285"/>
      <c r="T163" s="28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7" t="s">
        <v>298</v>
      </c>
      <c r="AU163" s="287" t="s">
        <v>86</v>
      </c>
      <c r="AV163" s="13" t="s">
        <v>86</v>
      </c>
      <c r="AW163" s="13" t="s">
        <v>32</v>
      </c>
      <c r="AX163" s="13" t="s">
        <v>76</v>
      </c>
      <c r="AY163" s="287" t="s">
        <v>132</v>
      </c>
    </row>
    <row r="164" s="14" customFormat="1">
      <c r="A164" s="14"/>
      <c r="B164" s="288"/>
      <c r="C164" s="289"/>
      <c r="D164" s="257" t="s">
        <v>298</v>
      </c>
      <c r="E164" s="290" t="s">
        <v>1</v>
      </c>
      <c r="F164" s="291" t="s">
        <v>315</v>
      </c>
      <c r="G164" s="289"/>
      <c r="H164" s="292">
        <v>48.637999999999998</v>
      </c>
      <c r="I164" s="293"/>
      <c r="J164" s="289"/>
      <c r="K164" s="289"/>
      <c r="L164" s="294"/>
      <c r="M164" s="295"/>
      <c r="N164" s="296"/>
      <c r="O164" s="296"/>
      <c r="P164" s="296"/>
      <c r="Q164" s="296"/>
      <c r="R164" s="296"/>
      <c r="S164" s="296"/>
      <c r="T164" s="29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98" t="s">
        <v>298</v>
      </c>
      <c r="AU164" s="298" t="s">
        <v>86</v>
      </c>
      <c r="AV164" s="14" t="s">
        <v>138</v>
      </c>
      <c r="AW164" s="14" t="s">
        <v>32</v>
      </c>
      <c r="AX164" s="14" t="s">
        <v>84</v>
      </c>
      <c r="AY164" s="298" t="s">
        <v>132</v>
      </c>
    </row>
    <row r="165" s="2" customFormat="1" ht="21.75" customHeight="1">
      <c r="A165" s="37"/>
      <c r="B165" s="38"/>
      <c r="C165" s="243" t="s">
        <v>150</v>
      </c>
      <c r="D165" s="243" t="s">
        <v>134</v>
      </c>
      <c r="E165" s="244" t="s">
        <v>327</v>
      </c>
      <c r="F165" s="245" t="s">
        <v>328</v>
      </c>
      <c r="G165" s="246" t="s">
        <v>137</v>
      </c>
      <c r="H165" s="247">
        <v>199.34299999999999</v>
      </c>
      <c r="I165" s="248"/>
      <c r="J165" s="249">
        <f>ROUND(I165*H165,2)</f>
        <v>0</v>
      </c>
      <c r="K165" s="250"/>
      <c r="L165" s="43"/>
      <c r="M165" s="251" t="s">
        <v>1</v>
      </c>
      <c r="N165" s="252" t="s">
        <v>41</v>
      </c>
      <c r="O165" s="90"/>
      <c r="P165" s="253">
        <f>O165*H165</f>
        <v>0</v>
      </c>
      <c r="Q165" s="253">
        <v>0</v>
      </c>
      <c r="R165" s="253">
        <f>Q165*H165</f>
        <v>0</v>
      </c>
      <c r="S165" s="253">
        <v>0</v>
      </c>
      <c r="T165" s="25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5" t="s">
        <v>138</v>
      </c>
      <c r="AT165" s="255" t="s">
        <v>134</v>
      </c>
      <c r="AU165" s="255" t="s">
        <v>86</v>
      </c>
      <c r="AY165" s="16" t="s">
        <v>132</v>
      </c>
      <c r="BE165" s="256">
        <f>IF(N165="základní",J165,0)</f>
        <v>0</v>
      </c>
      <c r="BF165" s="256">
        <f>IF(N165="snížená",J165,0)</f>
        <v>0</v>
      </c>
      <c r="BG165" s="256">
        <f>IF(N165="zákl. přenesená",J165,0)</f>
        <v>0</v>
      </c>
      <c r="BH165" s="256">
        <f>IF(N165="sníž. přenesená",J165,0)</f>
        <v>0</v>
      </c>
      <c r="BI165" s="256">
        <f>IF(N165="nulová",J165,0)</f>
        <v>0</v>
      </c>
      <c r="BJ165" s="16" t="s">
        <v>84</v>
      </c>
      <c r="BK165" s="256">
        <f>ROUND(I165*H165,2)</f>
        <v>0</v>
      </c>
      <c r="BL165" s="16" t="s">
        <v>138</v>
      </c>
      <c r="BM165" s="255" t="s">
        <v>329</v>
      </c>
    </row>
    <row r="166" s="2" customFormat="1">
      <c r="A166" s="37"/>
      <c r="B166" s="38"/>
      <c r="C166" s="39"/>
      <c r="D166" s="257" t="s">
        <v>139</v>
      </c>
      <c r="E166" s="39"/>
      <c r="F166" s="258" t="s">
        <v>328</v>
      </c>
      <c r="G166" s="39"/>
      <c r="H166" s="39"/>
      <c r="I166" s="153"/>
      <c r="J166" s="39"/>
      <c r="K166" s="39"/>
      <c r="L166" s="43"/>
      <c r="M166" s="259"/>
      <c r="N166" s="26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139</v>
      </c>
      <c r="AU166" s="16" t="s">
        <v>86</v>
      </c>
    </row>
    <row r="167" s="2" customFormat="1">
      <c r="A167" s="37"/>
      <c r="B167" s="38"/>
      <c r="C167" s="39"/>
      <c r="D167" s="257" t="s">
        <v>294</v>
      </c>
      <c r="E167" s="39"/>
      <c r="F167" s="276" t="s">
        <v>330</v>
      </c>
      <c r="G167" s="39"/>
      <c r="H167" s="39"/>
      <c r="I167" s="153"/>
      <c r="J167" s="39"/>
      <c r="K167" s="39"/>
      <c r="L167" s="43"/>
      <c r="M167" s="259"/>
      <c r="N167" s="260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294</v>
      </c>
      <c r="AU167" s="16" t="s">
        <v>86</v>
      </c>
    </row>
    <row r="168" s="13" customFormat="1">
      <c r="A168" s="13"/>
      <c r="B168" s="277"/>
      <c r="C168" s="278"/>
      <c r="D168" s="257" t="s">
        <v>298</v>
      </c>
      <c r="E168" s="279" t="s">
        <v>1</v>
      </c>
      <c r="F168" s="280" t="s">
        <v>331</v>
      </c>
      <c r="G168" s="278"/>
      <c r="H168" s="281">
        <v>199.34299999999999</v>
      </c>
      <c r="I168" s="282"/>
      <c r="J168" s="278"/>
      <c r="K168" s="278"/>
      <c r="L168" s="283"/>
      <c r="M168" s="284"/>
      <c r="N168" s="285"/>
      <c r="O168" s="285"/>
      <c r="P168" s="285"/>
      <c r="Q168" s="285"/>
      <c r="R168" s="285"/>
      <c r="S168" s="285"/>
      <c r="T168" s="28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87" t="s">
        <v>298</v>
      </c>
      <c r="AU168" s="287" t="s">
        <v>86</v>
      </c>
      <c r="AV168" s="13" t="s">
        <v>86</v>
      </c>
      <c r="AW168" s="13" t="s">
        <v>32</v>
      </c>
      <c r="AX168" s="13" t="s">
        <v>84</v>
      </c>
      <c r="AY168" s="287" t="s">
        <v>132</v>
      </c>
    </row>
    <row r="169" s="2" customFormat="1" ht="21.75" customHeight="1">
      <c r="A169" s="37"/>
      <c r="B169" s="38"/>
      <c r="C169" s="243" t="s">
        <v>225</v>
      </c>
      <c r="D169" s="243" t="s">
        <v>134</v>
      </c>
      <c r="E169" s="244" t="s">
        <v>332</v>
      </c>
      <c r="F169" s="245" t="s">
        <v>333</v>
      </c>
      <c r="G169" s="246" t="s">
        <v>219</v>
      </c>
      <c r="H169" s="247">
        <v>501.858</v>
      </c>
      <c r="I169" s="248"/>
      <c r="J169" s="249">
        <f>ROUND(I169*H169,2)</f>
        <v>0</v>
      </c>
      <c r="K169" s="250"/>
      <c r="L169" s="43"/>
      <c r="M169" s="251" t="s">
        <v>1</v>
      </c>
      <c r="N169" s="252" t="s">
        <v>41</v>
      </c>
      <c r="O169" s="90"/>
      <c r="P169" s="253">
        <f>O169*H169</f>
        <v>0</v>
      </c>
      <c r="Q169" s="253">
        <v>0</v>
      </c>
      <c r="R169" s="253">
        <f>Q169*H169</f>
        <v>0</v>
      </c>
      <c r="S169" s="253">
        <v>0</v>
      </c>
      <c r="T169" s="25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5" t="s">
        <v>138</v>
      </c>
      <c r="AT169" s="255" t="s">
        <v>134</v>
      </c>
      <c r="AU169" s="255" t="s">
        <v>86</v>
      </c>
      <c r="AY169" s="16" t="s">
        <v>132</v>
      </c>
      <c r="BE169" s="256">
        <f>IF(N169="základní",J169,0)</f>
        <v>0</v>
      </c>
      <c r="BF169" s="256">
        <f>IF(N169="snížená",J169,0)</f>
        <v>0</v>
      </c>
      <c r="BG169" s="256">
        <f>IF(N169="zákl. přenesená",J169,0)</f>
        <v>0</v>
      </c>
      <c r="BH169" s="256">
        <f>IF(N169="sníž. přenesená",J169,0)</f>
        <v>0</v>
      </c>
      <c r="BI169" s="256">
        <f>IF(N169="nulová",J169,0)</f>
        <v>0</v>
      </c>
      <c r="BJ169" s="16" t="s">
        <v>84</v>
      </c>
      <c r="BK169" s="256">
        <f>ROUND(I169*H169,2)</f>
        <v>0</v>
      </c>
      <c r="BL169" s="16" t="s">
        <v>138</v>
      </c>
      <c r="BM169" s="255" t="s">
        <v>334</v>
      </c>
    </row>
    <row r="170" s="2" customFormat="1">
      <c r="A170" s="37"/>
      <c r="B170" s="38"/>
      <c r="C170" s="39"/>
      <c r="D170" s="257" t="s">
        <v>139</v>
      </c>
      <c r="E170" s="39"/>
      <c r="F170" s="258" t="s">
        <v>333</v>
      </c>
      <c r="G170" s="39"/>
      <c r="H170" s="39"/>
      <c r="I170" s="153"/>
      <c r="J170" s="39"/>
      <c r="K170" s="39"/>
      <c r="L170" s="43"/>
      <c r="M170" s="259"/>
      <c r="N170" s="26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139</v>
      </c>
      <c r="AU170" s="16" t="s">
        <v>86</v>
      </c>
    </row>
    <row r="171" s="2" customFormat="1">
      <c r="A171" s="37"/>
      <c r="B171" s="38"/>
      <c r="C171" s="39"/>
      <c r="D171" s="257" t="s">
        <v>303</v>
      </c>
      <c r="E171" s="39"/>
      <c r="F171" s="276" t="s">
        <v>335</v>
      </c>
      <c r="G171" s="39"/>
      <c r="H171" s="39"/>
      <c r="I171" s="153"/>
      <c r="J171" s="39"/>
      <c r="K171" s="39"/>
      <c r="L171" s="43"/>
      <c r="M171" s="259"/>
      <c r="N171" s="260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303</v>
      </c>
      <c r="AU171" s="16" t="s">
        <v>86</v>
      </c>
    </row>
    <row r="172" s="13" customFormat="1">
      <c r="A172" s="13"/>
      <c r="B172" s="277"/>
      <c r="C172" s="278"/>
      <c r="D172" s="257" t="s">
        <v>298</v>
      </c>
      <c r="E172" s="279" t="s">
        <v>1</v>
      </c>
      <c r="F172" s="280" t="s">
        <v>336</v>
      </c>
      <c r="G172" s="278"/>
      <c r="H172" s="281">
        <v>76.599999999999994</v>
      </c>
      <c r="I172" s="282"/>
      <c r="J172" s="278"/>
      <c r="K172" s="278"/>
      <c r="L172" s="283"/>
      <c r="M172" s="284"/>
      <c r="N172" s="285"/>
      <c r="O172" s="285"/>
      <c r="P172" s="285"/>
      <c r="Q172" s="285"/>
      <c r="R172" s="285"/>
      <c r="S172" s="285"/>
      <c r="T172" s="28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87" t="s">
        <v>298</v>
      </c>
      <c r="AU172" s="287" t="s">
        <v>86</v>
      </c>
      <c r="AV172" s="13" t="s">
        <v>86</v>
      </c>
      <c r="AW172" s="13" t="s">
        <v>32</v>
      </c>
      <c r="AX172" s="13" t="s">
        <v>76</v>
      </c>
      <c r="AY172" s="287" t="s">
        <v>132</v>
      </c>
    </row>
    <row r="173" s="13" customFormat="1">
      <c r="A173" s="13"/>
      <c r="B173" s="277"/>
      <c r="C173" s="278"/>
      <c r="D173" s="257" t="s">
        <v>298</v>
      </c>
      <c r="E173" s="279" t="s">
        <v>1</v>
      </c>
      <c r="F173" s="280" t="s">
        <v>337</v>
      </c>
      <c r="G173" s="278"/>
      <c r="H173" s="281">
        <v>53.354999999999997</v>
      </c>
      <c r="I173" s="282"/>
      <c r="J173" s="278"/>
      <c r="K173" s="278"/>
      <c r="L173" s="283"/>
      <c r="M173" s="284"/>
      <c r="N173" s="285"/>
      <c r="O173" s="285"/>
      <c r="P173" s="285"/>
      <c r="Q173" s="285"/>
      <c r="R173" s="285"/>
      <c r="S173" s="285"/>
      <c r="T173" s="28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87" t="s">
        <v>298</v>
      </c>
      <c r="AU173" s="287" t="s">
        <v>86</v>
      </c>
      <c r="AV173" s="13" t="s">
        <v>86</v>
      </c>
      <c r="AW173" s="13" t="s">
        <v>32</v>
      </c>
      <c r="AX173" s="13" t="s">
        <v>76</v>
      </c>
      <c r="AY173" s="287" t="s">
        <v>132</v>
      </c>
    </row>
    <row r="174" s="13" customFormat="1">
      <c r="A174" s="13"/>
      <c r="B174" s="277"/>
      <c r="C174" s="278"/>
      <c r="D174" s="257" t="s">
        <v>298</v>
      </c>
      <c r="E174" s="279" t="s">
        <v>1</v>
      </c>
      <c r="F174" s="280" t="s">
        <v>338</v>
      </c>
      <c r="G174" s="278"/>
      <c r="H174" s="281">
        <v>20.75</v>
      </c>
      <c r="I174" s="282"/>
      <c r="J174" s="278"/>
      <c r="K174" s="278"/>
      <c r="L174" s="283"/>
      <c r="M174" s="284"/>
      <c r="N174" s="285"/>
      <c r="O174" s="285"/>
      <c r="P174" s="285"/>
      <c r="Q174" s="285"/>
      <c r="R174" s="285"/>
      <c r="S174" s="285"/>
      <c r="T174" s="28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87" t="s">
        <v>298</v>
      </c>
      <c r="AU174" s="287" t="s">
        <v>86</v>
      </c>
      <c r="AV174" s="13" t="s">
        <v>86</v>
      </c>
      <c r="AW174" s="13" t="s">
        <v>32</v>
      </c>
      <c r="AX174" s="13" t="s">
        <v>76</v>
      </c>
      <c r="AY174" s="287" t="s">
        <v>132</v>
      </c>
    </row>
    <row r="175" s="13" customFormat="1">
      <c r="A175" s="13"/>
      <c r="B175" s="277"/>
      <c r="C175" s="278"/>
      <c r="D175" s="257" t="s">
        <v>298</v>
      </c>
      <c r="E175" s="279" t="s">
        <v>1</v>
      </c>
      <c r="F175" s="280" t="s">
        <v>339</v>
      </c>
      <c r="G175" s="278"/>
      <c r="H175" s="281">
        <v>48.637999999999998</v>
      </c>
      <c r="I175" s="282"/>
      <c r="J175" s="278"/>
      <c r="K175" s="278"/>
      <c r="L175" s="283"/>
      <c r="M175" s="284"/>
      <c r="N175" s="285"/>
      <c r="O175" s="285"/>
      <c r="P175" s="285"/>
      <c r="Q175" s="285"/>
      <c r="R175" s="285"/>
      <c r="S175" s="285"/>
      <c r="T175" s="28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87" t="s">
        <v>298</v>
      </c>
      <c r="AU175" s="287" t="s">
        <v>86</v>
      </c>
      <c r="AV175" s="13" t="s">
        <v>86</v>
      </c>
      <c r="AW175" s="13" t="s">
        <v>32</v>
      </c>
      <c r="AX175" s="13" t="s">
        <v>76</v>
      </c>
      <c r="AY175" s="287" t="s">
        <v>132</v>
      </c>
    </row>
    <row r="176" s="13" customFormat="1">
      <c r="A176" s="13"/>
      <c r="B176" s="277"/>
      <c r="C176" s="278"/>
      <c r="D176" s="257" t="s">
        <v>298</v>
      </c>
      <c r="E176" s="279" t="s">
        <v>1</v>
      </c>
      <c r="F176" s="280" t="s">
        <v>340</v>
      </c>
      <c r="G176" s="278"/>
      <c r="H176" s="281">
        <v>1.3999999999999999</v>
      </c>
      <c r="I176" s="282"/>
      <c r="J176" s="278"/>
      <c r="K176" s="278"/>
      <c r="L176" s="283"/>
      <c r="M176" s="284"/>
      <c r="N176" s="285"/>
      <c r="O176" s="285"/>
      <c r="P176" s="285"/>
      <c r="Q176" s="285"/>
      <c r="R176" s="285"/>
      <c r="S176" s="285"/>
      <c r="T176" s="28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87" t="s">
        <v>298</v>
      </c>
      <c r="AU176" s="287" t="s">
        <v>86</v>
      </c>
      <c r="AV176" s="13" t="s">
        <v>86</v>
      </c>
      <c r="AW176" s="13" t="s">
        <v>32</v>
      </c>
      <c r="AX176" s="13" t="s">
        <v>76</v>
      </c>
      <c r="AY176" s="287" t="s">
        <v>132</v>
      </c>
    </row>
    <row r="177" s="14" customFormat="1">
      <c r="A177" s="14"/>
      <c r="B177" s="288"/>
      <c r="C177" s="289"/>
      <c r="D177" s="257" t="s">
        <v>298</v>
      </c>
      <c r="E177" s="290" t="s">
        <v>1</v>
      </c>
      <c r="F177" s="291" t="s">
        <v>315</v>
      </c>
      <c r="G177" s="289"/>
      <c r="H177" s="292">
        <v>200.743</v>
      </c>
      <c r="I177" s="293"/>
      <c r="J177" s="289"/>
      <c r="K177" s="289"/>
      <c r="L177" s="294"/>
      <c r="M177" s="295"/>
      <c r="N177" s="296"/>
      <c r="O177" s="296"/>
      <c r="P177" s="296"/>
      <c r="Q177" s="296"/>
      <c r="R177" s="296"/>
      <c r="S177" s="296"/>
      <c r="T177" s="29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98" t="s">
        <v>298</v>
      </c>
      <c r="AU177" s="298" t="s">
        <v>86</v>
      </c>
      <c r="AV177" s="14" t="s">
        <v>138</v>
      </c>
      <c r="AW177" s="14" t="s">
        <v>32</v>
      </c>
      <c r="AX177" s="14" t="s">
        <v>76</v>
      </c>
      <c r="AY177" s="298" t="s">
        <v>132</v>
      </c>
    </row>
    <row r="178" s="13" customFormat="1">
      <c r="A178" s="13"/>
      <c r="B178" s="277"/>
      <c r="C178" s="278"/>
      <c r="D178" s="257" t="s">
        <v>298</v>
      </c>
      <c r="E178" s="279" t="s">
        <v>1</v>
      </c>
      <c r="F178" s="280" t="s">
        <v>341</v>
      </c>
      <c r="G178" s="278"/>
      <c r="H178" s="281">
        <v>501.858</v>
      </c>
      <c r="I178" s="282"/>
      <c r="J178" s="278"/>
      <c r="K178" s="278"/>
      <c r="L178" s="283"/>
      <c r="M178" s="284"/>
      <c r="N178" s="285"/>
      <c r="O178" s="285"/>
      <c r="P178" s="285"/>
      <c r="Q178" s="285"/>
      <c r="R178" s="285"/>
      <c r="S178" s="285"/>
      <c r="T178" s="28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87" t="s">
        <v>298</v>
      </c>
      <c r="AU178" s="287" t="s">
        <v>86</v>
      </c>
      <c r="AV178" s="13" t="s">
        <v>86</v>
      </c>
      <c r="AW178" s="13" t="s">
        <v>32</v>
      </c>
      <c r="AX178" s="13" t="s">
        <v>84</v>
      </c>
      <c r="AY178" s="287" t="s">
        <v>132</v>
      </c>
    </row>
    <row r="179" s="2" customFormat="1" ht="21.75" customHeight="1">
      <c r="A179" s="37"/>
      <c r="B179" s="38"/>
      <c r="C179" s="243" t="s">
        <v>153</v>
      </c>
      <c r="D179" s="243" t="s">
        <v>134</v>
      </c>
      <c r="E179" s="244" t="s">
        <v>342</v>
      </c>
      <c r="F179" s="245" t="s">
        <v>343</v>
      </c>
      <c r="G179" s="246" t="s">
        <v>137</v>
      </c>
      <c r="H179" s="247">
        <v>200.743</v>
      </c>
      <c r="I179" s="248"/>
      <c r="J179" s="249">
        <f>ROUND(I179*H179,2)</f>
        <v>0</v>
      </c>
      <c r="K179" s="250"/>
      <c r="L179" s="43"/>
      <c r="M179" s="251" t="s">
        <v>1</v>
      </c>
      <c r="N179" s="252" t="s">
        <v>41</v>
      </c>
      <c r="O179" s="90"/>
      <c r="P179" s="253">
        <f>O179*H179</f>
        <v>0</v>
      </c>
      <c r="Q179" s="253">
        <v>0</v>
      </c>
      <c r="R179" s="253">
        <f>Q179*H179</f>
        <v>0</v>
      </c>
      <c r="S179" s="253">
        <v>0</v>
      </c>
      <c r="T179" s="25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5" t="s">
        <v>138</v>
      </c>
      <c r="AT179" s="255" t="s">
        <v>134</v>
      </c>
      <c r="AU179" s="255" t="s">
        <v>86</v>
      </c>
      <c r="AY179" s="16" t="s">
        <v>132</v>
      </c>
      <c r="BE179" s="256">
        <f>IF(N179="základní",J179,0)</f>
        <v>0</v>
      </c>
      <c r="BF179" s="256">
        <f>IF(N179="snížená",J179,0)</f>
        <v>0</v>
      </c>
      <c r="BG179" s="256">
        <f>IF(N179="zákl. přenesená",J179,0)</f>
        <v>0</v>
      </c>
      <c r="BH179" s="256">
        <f>IF(N179="sníž. přenesená",J179,0)</f>
        <v>0</v>
      </c>
      <c r="BI179" s="256">
        <f>IF(N179="nulová",J179,0)</f>
        <v>0</v>
      </c>
      <c r="BJ179" s="16" t="s">
        <v>84</v>
      </c>
      <c r="BK179" s="256">
        <f>ROUND(I179*H179,2)</f>
        <v>0</v>
      </c>
      <c r="BL179" s="16" t="s">
        <v>138</v>
      </c>
      <c r="BM179" s="255" t="s">
        <v>344</v>
      </c>
    </row>
    <row r="180" s="2" customFormat="1">
      <c r="A180" s="37"/>
      <c r="B180" s="38"/>
      <c r="C180" s="39"/>
      <c r="D180" s="257" t="s">
        <v>139</v>
      </c>
      <c r="E180" s="39"/>
      <c r="F180" s="258" t="s">
        <v>343</v>
      </c>
      <c r="G180" s="39"/>
      <c r="H180" s="39"/>
      <c r="I180" s="153"/>
      <c r="J180" s="39"/>
      <c r="K180" s="39"/>
      <c r="L180" s="43"/>
      <c r="M180" s="259"/>
      <c r="N180" s="260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139</v>
      </c>
      <c r="AU180" s="16" t="s">
        <v>86</v>
      </c>
    </row>
    <row r="181" s="2" customFormat="1">
      <c r="A181" s="37"/>
      <c r="B181" s="38"/>
      <c r="C181" s="39"/>
      <c r="D181" s="257" t="s">
        <v>294</v>
      </c>
      <c r="E181" s="39"/>
      <c r="F181" s="276" t="s">
        <v>345</v>
      </c>
      <c r="G181" s="39"/>
      <c r="H181" s="39"/>
      <c r="I181" s="153"/>
      <c r="J181" s="39"/>
      <c r="K181" s="39"/>
      <c r="L181" s="43"/>
      <c r="M181" s="259"/>
      <c r="N181" s="260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294</v>
      </c>
      <c r="AU181" s="16" t="s">
        <v>86</v>
      </c>
    </row>
    <row r="182" s="2" customFormat="1" ht="21.75" customHeight="1">
      <c r="A182" s="37"/>
      <c r="B182" s="38"/>
      <c r="C182" s="243" t="s">
        <v>233</v>
      </c>
      <c r="D182" s="243" t="s">
        <v>134</v>
      </c>
      <c r="E182" s="244" t="s">
        <v>346</v>
      </c>
      <c r="F182" s="245" t="s">
        <v>347</v>
      </c>
      <c r="G182" s="246" t="s">
        <v>137</v>
      </c>
      <c r="H182" s="247">
        <v>200.743</v>
      </c>
      <c r="I182" s="248"/>
      <c r="J182" s="249">
        <f>ROUND(I182*H182,2)</f>
        <v>0</v>
      </c>
      <c r="K182" s="250"/>
      <c r="L182" s="43"/>
      <c r="M182" s="251" t="s">
        <v>1</v>
      </c>
      <c r="N182" s="252" t="s">
        <v>41</v>
      </c>
      <c r="O182" s="90"/>
      <c r="P182" s="253">
        <f>O182*H182</f>
        <v>0</v>
      </c>
      <c r="Q182" s="253">
        <v>0</v>
      </c>
      <c r="R182" s="253">
        <f>Q182*H182</f>
        <v>0</v>
      </c>
      <c r="S182" s="253">
        <v>0</v>
      </c>
      <c r="T182" s="25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5" t="s">
        <v>138</v>
      </c>
      <c r="AT182" s="255" t="s">
        <v>134</v>
      </c>
      <c r="AU182" s="255" t="s">
        <v>86</v>
      </c>
      <c r="AY182" s="16" t="s">
        <v>132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6" t="s">
        <v>84</v>
      </c>
      <c r="BK182" s="256">
        <f>ROUND(I182*H182,2)</f>
        <v>0</v>
      </c>
      <c r="BL182" s="16" t="s">
        <v>138</v>
      </c>
      <c r="BM182" s="255" t="s">
        <v>348</v>
      </c>
    </row>
    <row r="183" s="2" customFormat="1">
      <c r="A183" s="37"/>
      <c r="B183" s="38"/>
      <c r="C183" s="39"/>
      <c r="D183" s="257" t="s">
        <v>139</v>
      </c>
      <c r="E183" s="39"/>
      <c r="F183" s="258" t="s">
        <v>347</v>
      </c>
      <c r="G183" s="39"/>
      <c r="H183" s="39"/>
      <c r="I183" s="153"/>
      <c r="J183" s="39"/>
      <c r="K183" s="39"/>
      <c r="L183" s="43"/>
      <c r="M183" s="259"/>
      <c r="N183" s="260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139</v>
      </c>
      <c r="AU183" s="16" t="s">
        <v>86</v>
      </c>
    </row>
    <row r="184" s="2" customFormat="1">
      <c r="A184" s="37"/>
      <c r="B184" s="38"/>
      <c r="C184" s="39"/>
      <c r="D184" s="257" t="s">
        <v>294</v>
      </c>
      <c r="E184" s="39"/>
      <c r="F184" s="276" t="s">
        <v>349</v>
      </c>
      <c r="G184" s="39"/>
      <c r="H184" s="39"/>
      <c r="I184" s="153"/>
      <c r="J184" s="39"/>
      <c r="K184" s="39"/>
      <c r="L184" s="43"/>
      <c r="M184" s="259"/>
      <c r="N184" s="260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294</v>
      </c>
      <c r="AU184" s="16" t="s">
        <v>86</v>
      </c>
    </row>
    <row r="185" s="2" customFormat="1" ht="33" customHeight="1">
      <c r="A185" s="37"/>
      <c r="B185" s="38"/>
      <c r="C185" s="243" t="s">
        <v>158</v>
      </c>
      <c r="D185" s="243" t="s">
        <v>134</v>
      </c>
      <c r="E185" s="244" t="s">
        <v>350</v>
      </c>
      <c r="F185" s="245" t="s">
        <v>351</v>
      </c>
      <c r="G185" s="246" t="s">
        <v>137</v>
      </c>
      <c r="H185" s="247">
        <v>1605.944</v>
      </c>
      <c r="I185" s="248"/>
      <c r="J185" s="249">
        <f>ROUND(I185*H185,2)</f>
        <v>0</v>
      </c>
      <c r="K185" s="250"/>
      <c r="L185" s="43"/>
      <c r="M185" s="251" t="s">
        <v>1</v>
      </c>
      <c r="N185" s="252" t="s">
        <v>41</v>
      </c>
      <c r="O185" s="90"/>
      <c r="P185" s="253">
        <f>O185*H185</f>
        <v>0</v>
      </c>
      <c r="Q185" s="253">
        <v>0</v>
      </c>
      <c r="R185" s="253">
        <f>Q185*H185</f>
        <v>0</v>
      </c>
      <c r="S185" s="253">
        <v>0</v>
      </c>
      <c r="T185" s="25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5" t="s">
        <v>138</v>
      </c>
      <c r="AT185" s="255" t="s">
        <v>134</v>
      </c>
      <c r="AU185" s="255" t="s">
        <v>86</v>
      </c>
      <c r="AY185" s="16" t="s">
        <v>132</v>
      </c>
      <c r="BE185" s="256">
        <f>IF(N185="základní",J185,0)</f>
        <v>0</v>
      </c>
      <c r="BF185" s="256">
        <f>IF(N185="snížená",J185,0)</f>
        <v>0</v>
      </c>
      <c r="BG185" s="256">
        <f>IF(N185="zákl. přenesená",J185,0)</f>
        <v>0</v>
      </c>
      <c r="BH185" s="256">
        <f>IF(N185="sníž. přenesená",J185,0)</f>
        <v>0</v>
      </c>
      <c r="BI185" s="256">
        <f>IF(N185="nulová",J185,0)</f>
        <v>0</v>
      </c>
      <c r="BJ185" s="16" t="s">
        <v>84</v>
      </c>
      <c r="BK185" s="256">
        <f>ROUND(I185*H185,2)</f>
        <v>0</v>
      </c>
      <c r="BL185" s="16" t="s">
        <v>138</v>
      </c>
      <c r="BM185" s="255" t="s">
        <v>352</v>
      </c>
    </row>
    <row r="186" s="2" customFormat="1">
      <c r="A186" s="37"/>
      <c r="B186" s="38"/>
      <c r="C186" s="39"/>
      <c r="D186" s="257" t="s">
        <v>139</v>
      </c>
      <c r="E186" s="39"/>
      <c r="F186" s="258" t="s">
        <v>351</v>
      </c>
      <c r="G186" s="39"/>
      <c r="H186" s="39"/>
      <c r="I186" s="153"/>
      <c r="J186" s="39"/>
      <c r="K186" s="39"/>
      <c r="L186" s="43"/>
      <c r="M186" s="259"/>
      <c r="N186" s="260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139</v>
      </c>
      <c r="AU186" s="16" t="s">
        <v>86</v>
      </c>
    </row>
    <row r="187" s="2" customFormat="1">
      <c r="A187" s="37"/>
      <c r="B187" s="38"/>
      <c r="C187" s="39"/>
      <c r="D187" s="257" t="s">
        <v>294</v>
      </c>
      <c r="E187" s="39"/>
      <c r="F187" s="276" t="s">
        <v>349</v>
      </c>
      <c r="G187" s="39"/>
      <c r="H187" s="39"/>
      <c r="I187" s="153"/>
      <c r="J187" s="39"/>
      <c r="K187" s="39"/>
      <c r="L187" s="43"/>
      <c r="M187" s="259"/>
      <c r="N187" s="260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294</v>
      </c>
      <c r="AU187" s="16" t="s">
        <v>86</v>
      </c>
    </row>
    <row r="188" s="2" customFormat="1">
      <c r="A188" s="37"/>
      <c r="B188" s="38"/>
      <c r="C188" s="39"/>
      <c r="D188" s="257" t="s">
        <v>303</v>
      </c>
      <c r="E188" s="39"/>
      <c r="F188" s="276" t="s">
        <v>353</v>
      </c>
      <c r="G188" s="39"/>
      <c r="H188" s="39"/>
      <c r="I188" s="153"/>
      <c r="J188" s="39"/>
      <c r="K188" s="39"/>
      <c r="L188" s="43"/>
      <c r="M188" s="259"/>
      <c r="N188" s="26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303</v>
      </c>
      <c r="AU188" s="16" t="s">
        <v>86</v>
      </c>
    </row>
    <row r="189" s="13" customFormat="1">
      <c r="A189" s="13"/>
      <c r="B189" s="277"/>
      <c r="C189" s="278"/>
      <c r="D189" s="257" t="s">
        <v>298</v>
      </c>
      <c r="E189" s="279" t="s">
        <v>1</v>
      </c>
      <c r="F189" s="280" t="s">
        <v>354</v>
      </c>
      <c r="G189" s="278"/>
      <c r="H189" s="281">
        <v>1605.944</v>
      </c>
      <c r="I189" s="282"/>
      <c r="J189" s="278"/>
      <c r="K189" s="278"/>
      <c r="L189" s="283"/>
      <c r="M189" s="284"/>
      <c r="N189" s="285"/>
      <c r="O189" s="285"/>
      <c r="P189" s="285"/>
      <c r="Q189" s="285"/>
      <c r="R189" s="285"/>
      <c r="S189" s="285"/>
      <c r="T189" s="28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87" t="s">
        <v>298</v>
      </c>
      <c r="AU189" s="287" t="s">
        <v>86</v>
      </c>
      <c r="AV189" s="13" t="s">
        <v>86</v>
      </c>
      <c r="AW189" s="13" t="s">
        <v>32</v>
      </c>
      <c r="AX189" s="13" t="s">
        <v>84</v>
      </c>
      <c r="AY189" s="287" t="s">
        <v>132</v>
      </c>
    </row>
    <row r="190" s="12" customFormat="1" ht="22.8" customHeight="1">
      <c r="A190" s="12"/>
      <c r="B190" s="227"/>
      <c r="C190" s="228"/>
      <c r="D190" s="229" t="s">
        <v>75</v>
      </c>
      <c r="E190" s="241" t="s">
        <v>86</v>
      </c>
      <c r="F190" s="241" t="s">
        <v>238</v>
      </c>
      <c r="G190" s="228"/>
      <c r="H190" s="228"/>
      <c r="I190" s="231"/>
      <c r="J190" s="242">
        <f>BK190</f>
        <v>0</v>
      </c>
      <c r="K190" s="228"/>
      <c r="L190" s="233"/>
      <c r="M190" s="234"/>
      <c r="N190" s="235"/>
      <c r="O190" s="235"/>
      <c r="P190" s="236">
        <f>SUM(P191:P287)</f>
        <v>0</v>
      </c>
      <c r="Q190" s="235"/>
      <c r="R190" s="236">
        <f>SUM(R191:R287)</f>
        <v>27.542775200000001</v>
      </c>
      <c r="S190" s="235"/>
      <c r="T190" s="237">
        <f>SUM(T191:T287)</f>
        <v>0.67200000000000004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38" t="s">
        <v>84</v>
      </c>
      <c r="AT190" s="239" t="s">
        <v>75</v>
      </c>
      <c r="AU190" s="239" t="s">
        <v>84</v>
      </c>
      <c r="AY190" s="238" t="s">
        <v>132</v>
      </c>
      <c r="BK190" s="240">
        <f>SUM(BK191:BK287)</f>
        <v>0</v>
      </c>
    </row>
    <row r="191" s="2" customFormat="1" ht="21.75" customHeight="1">
      <c r="A191" s="37"/>
      <c r="B191" s="38"/>
      <c r="C191" s="243" t="s">
        <v>271</v>
      </c>
      <c r="D191" s="243" t="s">
        <v>134</v>
      </c>
      <c r="E191" s="244" t="s">
        <v>355</v>
      </c>
      <c r="F191" s="245" t="s">
        <v>356</v>
      </c>
      <c r="G191" s="246" t="s">
        <v>145</v>
      </c>
      <c r="H191" s="247">
        <v>840</v>
      </c>
      <c r="I191" s="248"/>
      <c r="J191" s="249">
        <f>ROUND(I191*H191,2)</f>
        <v>0</v>
      </c>
      <c r="K191" s="250"/>
      <c r="L191" s="43"/>
      <c r="M191" s="251" t="s">
        <v>1</v>
      </c>
      <c r="N191" s="252" t="s">
        <v>41</v>
      </c>
      <c r="O191" s="90"/>
      <c r="P191" s="253">
        <f>O191*H191</f>
        <v>0</v>
      </c>
      <c r="Q191" s="253">
        <v>0.00013999999999999999</v>
      </c>
      <c r="R191" s="253">
        <f>Q191*H191</f>
        <v>0.1176</v>
      </c>
      <c r="S191" s="253">
        <v>0</v>
      </c>
      <c r="T191" s="25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5" t="s">
        <v>138</v>
      </c>
      <c r="AT191" s="255" t="s">
        <v>134</v>
      </c>
      <c r="AU191" s="255" t="s">
        <v>86</v>
      </c>
      <c r="AY191" s="16" t="s">
        <v>132</v>
      </c>
      <c r="BE191" s="256">
        <f>IF(N191="základní",J191,0)</f>
        <v>0</v>
      </c>
      <c r="BF191" s="256">
        <f>IF(N191="snížená",J191,0)</f>
        <v>0</v>
      </c>
      <c r="BG191" s="256">
        <f>IF(N191="zákl. přenesená",J191,0)</f>
        <v>0</v>
      </c>
      <c r="BH191" s="256">
        <f>IF(N191="sníž. přenesená",J191,0)</f>
        <v>0</v>
      </c>
      <c r="BI191" s="256">
        <f>IF(N191="nulová",J191,0)</f>
        <v>0</v>
      </c>
      <c r="BJ191" s="16" t="s">
        <v>84</v>
      </c>
      <c r="BK191" s="256">
        <f>ROUND(I191*H191,2)</f>
        <v>0</v>
      </c>
      <c r="BL191" s="16" t="s">
        <v>138</v>
      </c>
      <c r="BM191" s="255" t="s">
        <v>357</v>
      </c>
    </row>
    <row r="192" s="2" customFormat="1">
      <c r="A192" s="37"/>
      <c r="B192" s="38"/>
      <c r="C192" s="39"/>
      <c r="D192" s="257" t="s">
        <v>139</v>
      </c>
      <c r="E192" s="39"/>
      <c r="F192" s="258" t="s">
        <v>356</v>
      </c>
      <c r="G192" s="39"/>
      <c r="H192" s="39"/>
      <c r="I192" s="153"/>
      <c r="J192" s="39"/>
      <c r="K192" s="39"/>
      <c r="L192" s="43"/>
      <c r="M192" s="259"/>
      <c r="N192" s="260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139</v>
      </c>
      <c r="AU192" s="16" t="s">
        <v>86</v>
      </c>
    </row>
    <row r="193" s="2" customFormat="1">
      <c r="A193" s="37"/>
      <c r="B193" s="38"/>
      <c r="C193" s="39"/>
      <c r="D193" s="257" t="s">
        <v>294</v>
      </c>
      <c r="E193" s="39"/>
      <c r="F193" s="276" t="s">
        <v>358</v>
      </c>
      <c r="G193" s="39"/>
      <c r="H193" s="39"/>
      <c r="I193" s="153"/>
      <c r="J193" s="39"/>
      <c r="K193" s="39"/>
      <c r="L193" s="43"/>
      <c r="M193" s="259"/>
      <c r="N193" s="260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294</v>
      </c>
      <c r="AU193" s="16" t="s">
        <v>86</v>
      </c>
    </row>
    <row r="194" s="13" customFormat="1">
      <c r="A194" s="13"/>
      <c r="B194" s="277"/>
      <c r="C194" s="278"/>
      <c r="D194" s="257" t="s">
        <v>298</v>
      </c>
      <c r="E194" s="279" t="s">
        <v>1</v>
      </c>
      <c r="F194" s="280" t="s">
        <v>359</v>
      </c>
      <c r="G194" s="278"/>
      <c r="H194" s="281">
        <v>840</v>
      </c>
      <c r="I194" s="282"/>
      <c r="J194" s="278"/>
      <c r="K194" s="278"/>
      <c r="L194" s="283"/>
      <c r="M194" s="284"/>
      <c r="N194" s="285"/>
      <c r="O194" s="285"/>
      <c r="P194" s="285"/>
      <c r="Q194" s="285"/>
      <c r="R194" s="285"/>
      <c r="S194" s="285"/>
      <c r="T194" s="28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87" t="s">
        <v>298</v>
      </c>
      <c r="AU194" s="287" t="s">
        <v>86</v>
      </c>
      <c r="AV194" s="13" t="s">
        <v>86</v>
      </c>
      <c r="AW194" s="13" t="s">
        <v>32</v>
      </c>
      <c r="AX194" s="13" t="s">
        <v>84</v>
      </c>
      <c r="AY194" s="287" t="s">
        <v>132</v>
      </c>
    </row>
    <row r="195" s="2" customFormat="1" ht="16.5" customHeight="1">
      <c r="A195" s="37"/>
      <c r="B195" s="38"/>
      <c r="C195" s="261" t="s">
        <v>162</v>
      </c>
      <c r="D195" s="261" t="s">
        <v>167</v>
      </c>
      <c r="E195" s="262" t="s">
        <v>360</v>
      </c>
      <c r="F195" s="263" t="s">
        <v>361</v>
      </c>
      <c r="G195" s="264" t="s">
        <v>145</v>
      </c>
      <c r="H195" s="265">
        <v>840</v>
      </c>
      <c r="I195" s="266"/>
      <c r="J195" s="267">
        <f>ROUND(I195*H195,2)</f>
        <v>0</v>
      </c>
      <c r="K195" s="268"/>
      <c r="L195" s="269"/>
      <c r="M195" s="270" t="s">
        <v>1</v>
      </c>
      <c r="N195" s="271" t="s">
        <v>41</v>
      </c>
      <c r="O195" s="90"/>
      <c r="P195" s="253">
        <f>O195*H195</f>
        <v>0</v>
      </c>
      <c r="Q195" s="253">
        <v>0.00020000000000000001</v>
      </c>
      <c r="R195" s="253">
        <f>Q195*H195</f>
        <v>0.16800000000000001</v>
      </c>
      <c r="S195" s="253">
        <v>0</v>
      </c>
      <c r="T195" s="25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5" t="s">
        <v>150</v>
      </c>
      <c r="AT195" s="255" t="s">
        <v>167</v>
      </c>
      <c r="AU195" s="255" t="s">
        <v>86</v>
      </c>
      <c r="AY195" s="16" t="s">
        <v>132</v>
      </c>
      <c r="BE195" s="256">
        <f>IF(N195="základní",J195,0)</f>
        <v>0</v>
      </c>
      <c r="BF195" s="256">
        <f>IF(N195="snížená",J195,0)</f>
        <v>0</v>
      </c>
      <c r="BG195" s="256">
        <f>IF(N195="zákl. přenesená",J195,0)</f>
        <v>0</v>
      </c>
      <c r="BH195" s="256">
        <f>IF(N195="sníž. přenesená",J195,0)</f>
        <v>0</v>
      </c>
      <c r="BI195" s="256">
        <f>IF(N195="nulová",J195,0)</f>
        <v>0</v>
      </c>
      <c r="BJ195" s="16" t="s">
        <v>84</v>
      </c>
      <c r="BK195" s="256">
        <f>ROUND(I195*H195,2)</f>
        <v>0</v>
      </c>
      <c r="BL195" s="16" t="s">
        <v>138</v>
      </c>
      <c r="BM195" s="255" t="s">
        <v>362</v>
      </c>
    </row>
    <row r="196" s="2" customFormat="1">
      <c r="A196" s="37"/>
      <c r="B196" s="38"/>
      <c r="C196" s="39"/>
      <c r="D196" s="257" t="s">
        <v>139</v>
      </c>
      <c r="E196" s="39"/>
      <c r="F196" s="258" t="s">
        <v>361</v>
      </c>
      <c r="G196" s="39"/>
      <c r="H196" s="39"/>
      <c r="I196" s="153"/>
      <c r="J196" s="39"/>
      <c r="K196" s="39"/>
      <c r="L196" s="43"/>
      <c r="M196" s="259"/>
      <c r="N196" s="260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139</v>
      </c>
      <c r="AU196" s="16" t="s">
        <v>86</v>
      </c>
    </row>
    <row r="197" s="2" customFormat="1" ht="16.5" customHeight="1">
      <c r="A197" s="37"/>
      <c r="B197" s="38"/>
      <c r="C197" s="243" t="s">
        <v>8</v>
      </c>
      <c r="D197" s="243" t="s">
        <v>134</v>
      </c>
      <c r="E197" s="244" t="s">
        <v>363</v>
      </c>
      <c r="F197" s="245" t="s">
        <v>364</v>
      </c>
      <c r="G197" s="246" t="s">
        <v>145</v>
      </c>
      <c r="H197" s="247">
        <v>840</v>
      </c>
      <c r="I197" s="248"/>
      <c r="J197" s="249">
        <f>ROUND(I197*H197,2)</f>
        <v>0</v>
      </c>
      <c r="K197" s="250"/>
      <c r="L197" s="43"/>
      <c r="M197" s="251" t="s">
        <v>1</v>
      </c>
      <c r="N197" s="252" t="s">
        <v>41</v>
      </c>
      <c r="O197" s="90"/>
      <c r="P197" s="253">
        <f>O197*H197</f>
        <v>0</v>
      </c>
      <c r="Q197" s="253">
        <v>0</v>
      </c>
      <c r="R197" s="253">
        <f>Q197*H197</f>
        <v>0</v>
      </c>
      <c r="S197" s="253">
        <v>0.00080000000000000004</v>
      </c>
      <c r="T197" s="254">
        <f>S197*H197</f>
        <v>0.67200000000000004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5" t="s">
        <v>138</v>
      </c>
      <c r="AT197" s="255" t="s">
        <v>134</v>
      </c>
      <c r="AU197" s="255" t="s">
        <v>86</v>
      </c>
      <c r="AY197" s="16" t="s">
        <v>132</v>
      </c>
      <c r="BE197" s="256">
        <f>IF(N197="základní",J197,0)</f>
        <v>0</v>
      </c>
      <c r="BF197" s="256">
        <f>IF(N197="snížená",J197,0)</f>
        <v>0</v>
      </c>
      <c r="BG197" s="256">
        <f>IF(N197="zákl. přenesená",J197,0)</f>
        <v>0</v>
      </c>
      <c r="BH197" s="256">
        <f>IF(N197="sníž. přenesená",J197,0)</f>
        <v>0</v>
      </c>
      <c r="BI197" s="256">
        <f>IF(N197="nulová",J197,0)</f>
        <v>0</v>
      </c>
      <c r="BJ197" s="16" t="s">
        <v>84</v>
      </c>
      <c r="BK197" s="256">
        <f>ROUND(I197*H197,2)</f>
        <v>0</v>
      </c>
      <c r="BL197" s="16" t="s">
        <v>138</v>
      </c>
      <c r="BM197" s="255" t="s">
        <v>365</v>
      </c>
    </row>
    <row r="198" s="2" customFormat="1">
      <c r="A198" s="37"/>
      <c r="B198" s="38"/>
      <c r="C198" s="39"/>
      <c r="D198" s="257" t="s">
        <v>139</v>
      </c>
      <c r="E198" s="39"/>
      <c r="F198" s="258" t="s">
        <v>364</v>
      </c>
      <c r="G198" s="39"/>
      <c r="H198" s="39"/>
      <c r="I198" s="153"/>
      <c r="J198" s="39"/>
      <c r="K198" s="39"/>
      <c r="L198" s="43"/>
      <c r="M198" s="259"/>
      <c r="N198" s="260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139</v>
      </c>
      <c r="AU198" s="16" t="s">
        <v>86</v>
      </c>
    </row>
    <row r="199" s="2" customFormat="1">
      <c r="A199" s="37"/>
      <c r="B199" s="38"/>
      <c r="C199" s="39"/>
      <c r="D199" s="257" t="s">
        <v>294</v>
      </c>
      <c r="E199" s="39"/>
      <c r="F199" s="276" t="s">
        <v>366</v>
      </c>
      <c r="G199" s="39"/>
      <c r="H199" s="39"/>
      <c r="I199" s="153"/>
      <c r="J199" s="39"/>
      <c r="K199" s="39"/>
      <c r="L199" s="43"/>
      <c r="M199" s="259"/>
      <c r="N199" s="260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294</v>
      </c>
      <c r="AU199" s="16" t="s">
        <v>86</v>
      </c>
    </row>
    <row r="200" s="2" customFormat="1" ht="16.5" customHeight="1">
      <c r="A200" s="37"/>
      <c r="B200" s="38"/>
      <c r="C200" s="243" t="s">
        <v>140</v>
      </c>
      <c r="D200" s="243" t="s">
        <v>134</v>
      </c>
      <c r="E200" s="244" t="s">
        <v>164</v>
      </c>
      <c r="F200" s="245" t="s">
        <v>367</v>
      </c>
      <c r="G200" s="246" t="s">
        <v>145</v>
      </c>
      <c r="H200" s="247">
        <v>1207.2000000000001</v>
      </c>
      <c r="I200" s="248"/>
      <c r="J200" s="249">
        <f>ROUND(I200*H200,2)</f>
        <v>0</v>
      </c>
      <c r="K200" s="250"/>
      <c r="L200" s="43"/>
      <c r="M200" s="251" t="s">
        <v>1</v>
      </c>
      <c r="N200" s="252" t="s">
        <v>41</v>
      </c>
      <c r="O200" s="90"/>
      <c r="P200" s="253">
        <f>O200*H200</f>
        <v>0</v>
      </c>
      <c r="Q200" s="253">
        <v>0</v>
      </c>
      <c r="R200" s="253">
        <f>Q200*H200</f>
        <v>0</v>
      </c>
      <c r="S200" s="253">
        <v>0</v>
      </c>
      <c r="T200" s="25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5" t="s">
        <v>138</v>
      </c>
      <c r="AT200" s="255" t="s">
        <v>134</v>
      </c>
      <c r="AU200" s="255" t="s">
        <v>86</v>
      </c>
      <c r="AY200" s="16" t="s">
        <v>132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6" t="s">
        <v>84</v>
      </c>
      <c r="BK200" s="256">
        <f>ROUND(I200*H200,2)</f>
        <v>0</v>
      </c>
      <c r="BL200" s="16" t="s">
        <v>138</v>
      </c>
      <c r="BM200" s="255" t="s">
        <v>368</v>
      </c>
    </row>
    <row r="201" s="2" customFormat="1">
      <c r="A201" s="37"/>
      <c r="B201" s="38"/>
      <c r="C201" s="39"/>
      <c r="D201" s="257" t="s">
        <v>139</v>
      </c>
      <c r="E201" s="39"/>
      <c r="F201" s="258" t="s">
        <v>367</v>
      </c>
      <c r="G201" s="39"/>
      <c r="H201" s="39"/>
      <c r="I201" s="153"/>
      <c r="J201" s="39"/>
      <c r="K201" s="39"/>
      <c r="L201" s="43"/>
      <c r="M201" s="259"/>
      <c r="N201" s="260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139</v>
      </c>
      <c r="AU201" s="16" t="s">
        <v>86</v>
      </c>
    </row>
    <row r="202" s="2" customFormat="1">
      <c r="A202" s="37"/>
      <c r="B202" s="38"/>
      <c r="C202" s="39"/>
      <c r="D202" s="257" t="s">
        <v>294</v>
      </c>
      <c r="E202" s="39"/>
      <c r="F202" s="276" t="s">
        <v>369</v>
      </c>
      <c r="G202" s="39"/>
      <c r="H202" s="39"/>
      <c r="I202" s="153"/>
      <c r="J202" s="39"/>
      <c r="K202" s="39"/>
      <c r="L202" s="43"/>
      <c r="M202" s="259"/>
      <c r="N202" s="260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294</v>
      </c>
      <c r="AU202" s="16" t="s">
        <v>86</v>
      </c>
    </row>
    <row r="203" s="13" customFormat="1">
      <c r="A203" s="13"/>
      <c r="B203" s="277"/>
      <c r="C203" s="278"/>
      <c r="D203" s="257" t="s">
        <v>298</v>
      </c>
      <c r="E203" s="279" t="s">
        <v>1</v>
      </c>
      <c r="F203" s="280" t="s">
        <v>370</v>
      </c>
      <c r="G203" s="278"/>
      <c r="H203" s="281">
        <v>288</v>
      </c>
      <c r="I203" s="282"/>
      <c r="J203" s="278"/>
      <c r="K203" s="278"/>
      <c r="L203" s="283"/>
      <c r="M203" s="284"/>
      <c r="N203" s="285"/>
      <c r="O203" s="285"/>
      <c r="P203" s="285"/>
      <c r="Q203" s="285"/>
      <c r="R203" s="285"/>
      <c r="S203" s="285"/>
      <c r="T203" s="2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7" t="s">
        <v>298</v>
      </c>
      <c r="AU203" s="287" t="s">
        <v>86</v>
      </c>
      <c r="AV203" s="13" t="s">
        <v>86</v>
      </c>
      <c r="AW203" s="13" t="s">
        <v>32</v>
      </c>
      <c r="AX203" s="13" t="s">
        <v>76</v>
      </c>
      <c r="AY203" s="287" t="s">
        <v>132</v>
      </c>
    </row>
    <row r="204" s="13" customFormat="1">
      <c r="A204" s="13"/>
      <c r="B204" s="277"/>
      <c r="C204" s="278"/>
      <c r="D204" s="257" t="s">
        <v>298</v>
      </c>
      <c r="E204" s="279" t="s">
        <v>1</v>
      </c>
      <c r="F204" s="280" t="s">
        <v>371</v>
      </c>
      <c r="G204" s="278"/>
      <c r="H204" s="281">
        <v>919.20000000000005</v>
      </c>
      <c r="I204" s="282"/>
      <c r="J204" s="278"/>
      <c r="K204" s="278"/>
      <c r="L204" s="283"/>
      <c r="M204" s="284"/>
      <c r="N204" s="285"/>
      <c r="O204" s="285"/>
      <c r="P204" s="285"/>
      <c r="Q204" s="285"/>
      <c r="R204" s="285"/>
      <c r="S204" s="285"/>
      <c r="T204" s="28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87" t="s">
        <v>298</v>
      </c>
      <c r="AU204" s="287" t="s">
        <v>86</v>
      </c>
      <c r="AV204" s="13" t="s">
        <v>86</v>
      </c>
      <c r="AW204" s="13" t="s">
        <v>32</v>
      </c>
      <c r="AX204" s="13" t="s">
        <v>76</v>
      </c>
      <c r="AY204" s="287" t="s">
        <v>132</v>
      </c>
    </row>
    <row r="205" s="14" customFormat="1">
      <c r="A205" s="14"/>
      <c r="B205" s="288"/>
      <c r="C205" s="289"/>
      <c r="D205" s="257" t="s">
        <v>298</v>
      </c>
      <c r="E205" s="290" t="s">
        <v>1</v>
      </c>
      <c r="F205" s="291" t="s">
        <v>315</v>
      </c>
      <c r="G205" s="289"/>
      <c r="H205" s="292">
        <v>1207.2000000000001</v>
      </c>
      <c r="I205" s="293"/>
      <c r="J205" s="289"/>
      <c r="K205" s="289"/>
      <c r="L205" s="294"/>
      <c r="M205" s="295"/>
      <c r="N205" s="296"/>
      <c r="O205" s="296"/>
      <c r="P205" s="296"/>
      <c r="Q205" s="296"/>
      <c r="R205" s="296"/>
      <c r="S205" s="296"/>
      <c r="T205" s="29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98" t="s">
        <v>298</v>
      </c>
      <c r="AU205" s="298" t="s">
        <v>86</v>
      </c>
      <c r="AV205" s="14" t="s">
        <v>138</v>
      </c>
      <c r="AW205" s="14" t="s">
        <v>32</v>
      </c>
      <c r="AX205" s="14" t="s">
        <v>84</v>
      </c>
      <c r="AY205" s="298" t="s">
        <v>132</v>
      </c>
    </row>
    <row r="206" s="2" customFormat="1" ht="16.5" customHeight="1">
      <c r="A206" s="37"/>
      <c r="B206" s="38"/>
      <c r="C206" s="261" t="s">
        <v>186</v>
      </c>
      <c r="D206" s="261" t="s">
        <v>167</v>
      </c>
      <c r="E206" s="262" t="s">
        <v>372</v>
      </c>
      <c r="F206" s="263" t="s">
        <v>373</v>
      </c>
      <c r="G206" s="264" t="s">
        <v>145</v>
      </c>
      <c r="H206" s="265">
        <v>338.39999999999998</v>
      </c>
      <c r="I206" s="266"/>
      <c r="J206" s="267">
        <f>ROUND(I206*H206,2)</f>
        <v>0</v>
      </c>
      <c r="K206" s="268"/>
      <c r="L206" s="269"/>
      <c r="M206" s="270" t="s">
        <v>1</v>
      </c>
      <c r="N206" s="271" t="s">
        <v>41</v>
      </c>
      <c r="O206" s="90"/>
      <c r="P206" s="253">
        <f>O206*H206</f>
        <v>0</v>
      </c>
      <c r="Q206" s="253">
        <v>0.00174</v>
      </c>
      <c r="R206" s="253">
        <f>Q206*H206</f>
        <v>0.58881600000000001</v>
      </c>
      <c r="S206" s="253">
        <v>0</v>
      </c>
      <c r="T206" s="25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55" t="s">
        <v>150</v>
      </c>
      <c r="AT206" s="255" t="s">
        <v>167</v>
      </c>
      <c r="AU206" s="255" t="s">
        <v>86</v>
      </c>
      <c r="AY206" s="16" t="s">
        <v>132</v>
      </c>
      <c r="BE206" s="256">
        <f>IF(N206="základní",J206,0)</f>
        <v>0</v>
      </c>
      <c r="BF206" s="256">
        <f>IF(N206="snížená",J206,0)</f>
        <v>0</v>
      </c>
      <c r="BG206" s="256">
        <f>IF(N206="zákl. přenesená",J206,0)</f>
        <v>0</v>
      </c>
      <c r="BH206" s="256">
        <f>IF(N206="sníž. přenesená",J206,0)</f>
        <v>0</v>
      </c>
      <c r="BI206" s="256">
        <f>IF(N206="nulová",J206,0)</f>
        <v>0</v>
      </c>
      <c r="BJ206" s="16" t="s">
        <v>84</v>
      </c>
      <c r="BK206" s="256">
        <f>ROUND(I206*H206,2)</f>
        <v>0</v>
      </c>
      <c r="BL206" s="16" t="s">
        <v>138</v>
      </c>
      <c r="BM206" s="255" t="s">
        <v>374</v>
      </c>
    </row>
    <row r="207" s="2" customFormat="1">
      <c r="A207" s="37"/>
      <c r="B207" s="38"/>
      <c r="C207" s="39"/>
      <c r="D207" s="257" t="s">
        <v>139</v>
      </c>
      <c r="E207" s="39"/>
      <c r="F207" s="258" t="s">
        <v>373</v>
      </c>
      <c r="G207" s="39"/>
      <c r="H207" s="39"/>
      <c r="I207" s="153"/>
      <c r="J207" s="39"/>
      <c r="K207" s="39"/>
      <c r="L207" s="43"/>
      <c r="M207" s="259"/>
      <c r="N207" s="260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139</v>
      </c>
      <c r="AU207" s="16" t="s">
        <v>86</v>
      </c>
    </row>
    <row r="208" s="2" customFormat="1">
      <c r="A208" s="37"/>
      <c r="B208" s="38"/>
      <c r="C208" s="39"/>
      <c r="D208" s="257" t="s">
        <v>303</v>
      </c>
      <c r="E208" s="39"/>
      <c r="F208" s="276" t="s">
        <v>375</v>
      </c>
      <c r="G208" s="39"/>
      <c r="H208" s="39"/>
      <c r="I208" s="153"/>
      <c r="J208" s="39"/>
      <c r="K208" s="39"/>
      <c r="L208" s="43"/>
      <c r="M208" s="259"/>
      <c r="N208" s="260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303</v>
      </c>
      <c r="AU208" s="16" t="s">
        <v>86</v>
      </c>
    </row>
    <row r="209" s="13" customFormat="1">
      <c r="A209" s="13"/>
      <c r="B209" s="277"/>
      <c r="C209" s="278"/>
      <c r="D209" s="257" t="s">
        <v>298</v>
      </c>
      <c r="E209" s="279" t="s">
        <v>1</v>
      </c>
      <c r="F209" s="280" t="s">
        <v>376</v>
      </c>
      <c r="G209" s="278"/>
      <c r="H209" s="281">
        <v>282</v>
      </c>
      <c r="I209" s="282"/>
      <c r="J209" s="278"/>
      <c r="K209" s="278"/>
      <c r="L209" s="283"/>
      <c r="M209" s="284"/>
      <c r="N209" s="285"/>
      <c r="O209" s="285"/>
      <c r="P209" s="285"/>
      <c r="Q209" s="285"/>
      <c r="R209" s="285"/>
      <c r="S209" s="285"/>
      <c r="T209" s="28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87" t="s">
        <v>298</v>
      </c>
      <c r="AU209" s="287" t="s">
        <v>86</v>
      </c>
      <c r="AV209" s="13" t="s">
        <v>86</v>
      </c>
      <c r="AW209" s="13" t="s">
        <v>32</v>
      </c>
      <c r="AX209" s="13" t="s">
        <v>76</v>
      </c>
      <c r="AY209" s="287" t="s">
        <v>132</v>
      </c>
    </row>
    <row r="210" s="13" customFormat="1">
      <c r="A210" s="13"/>
      <c r="B210" s="277"/>
      <c r="C210" s="278"/>
      <c r="D210" s="257" t="s">
        <v>298</v>
      </c>
      <c r="E210" s="279" t="s">
        <v>1</v>
      </c>
      <c r="F210" s="280" t="s">
        <v>377</v>
      </c>
      <c r="G210" s="278"/>
      <c r="H210" s="281">
        <v>338.39999999999998</v>
      </c>
      <c r="I210" s="282"/>
      <c r="J210" s="278"/>
      <c r="K210" s="278"/>
      <c r="L210" s="283"/>
      <c r="M210" s="284"/>
      <c r="N210" s="285"/>
      <c r="O210" s="285"/>
      <c r="P210" s="285"/>
      <c r="Q210" s="285"/>
      <c r="R210" s="285"/>
      <c r="S210" s="285"/>
      <c r="T210" s="28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87" t="s">
        <v>298</v>
      </c>
      <c r="AU210" s="287" t="s">
        <v>86</v>
      </c>
      <c r="AV210" s="13" t="s">
        <v>86</v>
      </c>
      <c r="AW210" s="13" t="s">
        <v>32</v>
      </c>
      <c r="AX210" s="13" t="s">
        <v>84</v>
      </c>
      <c r="AY210" s="287" t="s">
        <v>132</v>
      </c>
    </row>
    <row r="211" s="2" customFormat="1" ht="16.5" customHeight="1">
      <c r="A211" s="37"/>
      <c r="B211" s="38"/>
      <c r="C211" s="261" t="s">
        <v>170</v>
      </c>
      <c r="D211" s="261" t="s">
        <v>167</v>
      </c>
      <c r="E211" s="262" t="s">
        <v>378</v>
      </c>
      <c r="F211" s="263" t="s">
        <v>379</v>
      </c>
      <c r="G211" s="264" t="s">
        <v>145</v>
      </c>
      <c r="H211" s="265">
        <v>288</v>
      </c>
      <c r="I211" s="266"/>
      <c r="J211" s="267">
        <f>ROUND(I211*H211,2)</f>
        <v>0</v>
      </c>
      <c r="K211" s="268"/>
      <c r="L211" s="269"/>
      <c r="M211" s="270" t="s">
        <v>1</v>
      </c>
      <c r="N211" s="271" t="s">
        <v>41</v>
      </c>
      <c r="O211" s="90"/>
      <c r="P211" s="253">
        <f>O211*H211</f>
        <v>0</v>
      </c>
      <c r="Q211" s="253">
        <v>0.00174</v>
      </c>
      <c r="R211" s="253">
        <f>Q211*H211</f>
        <v>0.50112000000000001</v>
      </c>
      <c r="S211" s="253">
        <v>0</v>
      </c>
      <c r="T211" s="25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5" t="s">
        <v>150</v>
      </c>
      <c r="AT211" s="255" t="s">
        <v>167</v>
      </c>
      <c r="AU211" s="255" t="s">
        <v>86</v>
      </c>
      <c r="AY211" s="16" t="s">
        <v>132</v>
      </c>
      <c r="BE211" s="256">
        <f>IF(N211="základní",J211,0)</f>
        <v>0</v>
      </c>
      <c r="BF211" s="256">
        <f>IF(N211="snížená",J211,0)</f>
        <v>0</v>
      </c>
      <c r="BG211" s="256">
        <f>IF(N211="zákl. přenesená",J211,0)</f>
        <v>0</v>
      </c>
      <c r="BH211" s="256">
        <f>IF(N211="sníž. přenesená",J211,0)</f>
        <v>0</v>
      </c>
      <c r="BI211" s="256">
        <f>IF(N211="nulová",J211,0)</f>
        <v>0</v>
      </c>
      <c r="BJ211" s="16" t="s">
        <v>84</v>
      </c>
      <c r="BK211" s="256">
        <f>ROUND(I211*H211,2)</f>
        <v>0</v>
      </c>
      <c r="BL211" s="16" t="s">
        <v>138</v>
      </c>
      <c r="BM211" s="255" t="s">
        <v>380</v>
      </c>
    </row>
    <row r="212" s="2" customFormat="1">
      <c r="A212" s="37"/>
      <c r="B212" s="38"/>
      <c r="C212" s="39"/>
      <c r="D212" s="257" t="s">
        <v>139</v>
      </c>
      <c r="E212" s="39"/>
      <c r="F212" s="258" t="s">
        <v>379</v>
      </c>
      <c r="G212" s="39"/>
      <c r="H212" s="39"/>
      <c r="I212" s="153"/>
      <c r="J212" s="39"/>
      <c r="K212" s="39"/>
      <c r="L212" s="43"/>
      <c r="M212" s="259"/>
      <c r="N212" s="260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139</v>
      </c>
      <c r="AU212" s="16" t="s">
        <v>86</v>
      </c>
    </row>
    <row r="213" s="2" customFormat="1">
      <c r="A213" s="37"/>
      <c r="B213" s="38"/>
      <c r="C213" s="39"/>
      <c r="D213" s="257" t="s">
        <v>303</v>
      </c>
      <c r="E213" s="39"/>
      <c r="F213" s="276" t="s">
        <v>381</v>
      </c>
      <c r="G213" s="39"/>
      <c r="H213" s="39"/>
      <c r="I213" s="153"/>
      <c r="J213" s="39"/>
      <c r="K213" s="39"/>
      <c r="L213" s="43"/>
      <c r="M213" s="259"/>
      <c r="N213" s="260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303</v>
      </c>
      <c r="AU213" s="16" t="s">
        <v>86</v>
      </c>
    </row>
    <row r="214" s="13" customFormat="1">
      <c r="A214" s="13"/>
      <c r="B214" s="277"/>
      <c r="C214" s="278"/>
      <c r="D214" s="257" t="s">
        <v>298</v>
      </c>
      <c r="E214" s="279" t="s">
        <v>1</v>
      </c>
      <c r="F214" s="280" t="s">
        <v>382</v>
      </c>
      <c r="G214" s="278"/>
      <c r="H214" s="281">
        <v>288</v>
      </c>
      <c r="I214" s="282"/>
      <c r="J214" s="278"/>
      <c r="K214" s="278"/>
      <c r="L214" s="283"/>
      <c r="M214" s="284"/>
      <c r="N214" s="285"/>
      <c r="O214" s="285"/>
      <c r="P214" s="285"/>
      <c r="Q214" s="285"/>
      <c r="R214" s="285"/>
      <c r="S214" s="285"/>
      <c r="T214" s="28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7" t="s">
        <v>298</v>
      </c>
      <c r="AU214" s="287" t="s">
        <v>86</v>
      </c>
      <c r="AV214" s="13" t="s">
        <v>86</v>
      </c>
      <c r="AW214" s="13" t="s">
        <v>32</v>
      </c>
      <c r="AX214" s="13" t="s">
        <v>84</v>
      </c>
      <c r="AY214" s="287" t="s">
        <v>132</v>
      </c>
    </row>
    <row r="215" s="2" customFormat="1" ht="16.5" customHeight="1">
      <c r="A215" s="37"/>
      <c r="B215" s="38"/>
      <c r="C215" s="261" t="s">
        <v>191</v>
      </c>
      <c r="D215" s="261" t="s">
        <v>167</v>
      </c>
      <c r="E215" s="262" t="s">
        <v>383</v>
      </c>
      <c r="F215" s="263" t="s">
        <v>384</v>
      </c>
      <c r="G215" s="264" t="s">
        <v>145</v>
      </c>
      <c r="H215" s="265">
        <v>516.96000000000004</v>
      </c>
      <c r="I215" s="266"/>
      <c r="J215" s="267">
        <f>ROUND(I215*H215,2)</f>
        <v>0</v>
      </c>
      <c r="K215" s="268"/>
      <c r="L215" s="269"/>
      <c r="M215" s="270" t="s">
        <v>1</v>
      </c>
      <c r="N215" s="271" t="s">
        <v>41</v>
      </c>
      <c r="O215" s="90"/>
      <c r="P215" s="253">
        <f>O215*H215</f>
        <v>0</v>
      </c>
      <c r="Q215" s="253">
        <v>0.0017700000000000001</v>
      </c>
      <c r="R215" s="253">
        <f>Q215*H215</f>
        <v>0.91501920000000014</v>
      </c>
      <c r="S215" s="253">
        <v>0</v>
      </c>
      <c r="T215" s="25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55" t="s">
        <v>150</v>
      </c>
      <c r="AT215" s="255" t="s">
        <v>167</v>
      </c>
      <c r="AU215" s="255" t="s">
        <v>86</v>
      </c>
      <c r="AY215" s="16" t="s">
        <v>132</v>
      </c>
      <c r="BE215" s="256">
        <f>IF(N215="základní",J215,0)</f>
        <v>0</v>
      </c>
      <c r="BF215" s="256">
        <f>IF(N215="snížená",J215,0)</f>
        <v>0</v>
      </c>
      <c r="BG215" s="256">
        <f>IF(N215="zákl. přenesená",J215,0)</f>
        <v>0</v>
      </c>
      <c r="BH215" s="256">
        <f>IF(N215="sníž. přenesená",J215,0)</f>
        <v>0</v>
      </c>
      <c r="BI215" s="256">
        <f>IF(N215="nulová",J215,0)</f>
        <v>0</v>
      </c>
      <c r="BJ215" s="16" t="s">
        <v>84</v>
      </c>
      <c r="BK215" s="256">
        <f>ROUND(I215*H215,2)</f>
        <v>0</v>
      </c>
      <c r="BL215" s="16" t="s">
        <v>138</v>
      </c>
      <c r="BM215" s="255" t="s">
        <v>385</v>
      </c>
    </row>
    <row r="216" s="2" customFormat="1">
      <c r="A216" s="37"/>
      <c r="B216" s="38"/>
      <c r="C216" s="39"/>
      <c r="D216" s="257" t="s">
        <v>139</v>
      </c>
      <c r="E216" s="39"/>
      <c r="F216" s="258" t="s">
        <v>384</v>
      </c>
      <c r="G216" s="39"/>
      <c r="H216" s="39"/>
      <c r="I216" s="153"/>
      <c r="J216" s="39"/>
      <c r="K216" s="39"/>
      <c r="L216" s="43"/>
      <c r="M216" s="259"/>
      <c r="N216" s="260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139</v>
      </c>
      <c r="AU216" s="16" t="s">
        <v>86</v>
      </c>
    </row>
    <row r="217" s="2" customFormat="1">
      <c r="A217" s="37"/>
      <c r="B217" s="38"/>
      <c r="C217" s="39"/>
      <c r="D217" s="257" t="s">
        <v>303</v>
      </c>
      <c r="E217" s="39"/>
      <c r="F217" s="276" t="s">
        <v>375</v>
      </c>
      <c r="G217" s="39"/>
      <c r="H217" s="39"/>
      <c r="I217" s="153"/>
      <c r="J217" s="39"/>
      <c r="K217" s="39"/>
      <c r="L217" s="43"/>
      <c r="M217" s="259"/>
      <c r="N217" s="260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303</v>
      </c>
      <c r="AU217" s="16" t="s">
        <v>86</v>
      </c>
    </row>
    <row r="218" s="13" customFormat="1">
      <c r="A218" s="13"/>
      <c r="B218" s="277"/>
      <c r="C218" s="278"/>
      <c r="D218" s="257" t="s">
        <v>298</v>
      </c>
      <c r="E218" s="279" t="s">
        <v>1</v>
      </c>
      <c r="F218" s="280" t="s">
        <v>386</v>
      </c>
      <c r="G218" s="278"/>
      <c r="H218" s="281">
        <v>430.80000000000001</v>
      </c>
      <c r="I218" s="282"/>
      <c r="J218" s="278"/>
      <c r="K218" s="278"/>
      <c r="L218" s="283"/>
      <c r="M218" s="284"/>
      <c r="N218" s="285"/>
      <c r="O218" s="285"/>
      <c r="P218" s="285"/>
      <c r="Q218" s="285"/>
      <c r="R218" s="285"/>
      <c r="S218" s="285"/>
      <c r="T218" s="28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87" t="s">
        <v>298</v>
      </c>
      <c r="AU218" s="287" t="s">
        <v>86</v>
      </c>
      <c r="AV218" s="13" t="s">
        <v>86</v>
      </c>
      <c r="AW218" s="13" t="s">
        <v>32</v>
      </c>
      <c r="AX218" s="13" t="s">
        <v>76</v>
      </c>
      <c r="AY218" s="287" t="s">
        <v>132</v>
      </c>
    </row>
    <row r="219" s="13" customFormat="1">
      <c r="A219" s="13"/>
      <c r="B219" s="277"/>
      <c r="C219" s="278"/>
      <c r="D219" s="257" t="s">
        <v>298</v>
      </c>
      <c r="E219" s="279" t="s">
        <v>1</v>
      </c>
      <c r="F219" s="280" t="s">
        <v>387</v>
      </c>
      <c r="G219" s="278"/>
      <c r="H219" s="281">
        <v>516.96000000000004</v>
      </c>
      <c r="I219" s="282"/>
      <c r="J219" s="278"/>
      <c r="K219" s="278"/>
      <c r="L219" s="283"/>
      <c r="M219" s="284"/>
      <c r="N219" s="285"/>
      <c r="O219" s="285"/>
      <c r="P219" s="285"/>
      <c r="Q219" s="285"/>
      <c r="R219" s="285"/>
      <c r="S219" s="285"/>
      <c r="T219" s="28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87" t="s">
        <v>298</v>
      </c>
      <c r="AU219" s="287" t="s">
        <v>86</v>
      </c>
      <c r="AV219" s="13" t="s">
        <v>86</v>
      </c>
      <c r="AW219" s="13" t="s">
        <v>32</v>
      </c>
      <c r="AX219" s="13" t="s">
        <v>84</v>
      </c>
      <c r="AY219" s="287" t="s">
        <v>132</v>
      </c>
    </row>
    <row r="220" s="2" customFormat="1" ht="16.5" customHeight="1">
      <c r="A220" s="37"/>
      <c r="B220" s="38"/>
      <c r="C220" s="261" t="s">
        <v>174</v>
      </c>
      <c r="D220" s="261" t="s">
        <v>167</v>
      </c>
      <c r="E220" s="262" t="s">
        <v>388</v>
      </c>
      <c r="F220" s="263" t="s">
        <v>389</v>
      </c>
      <c r="G220" s="264" t="s">
        <v>145</v>
      </c>
      <c r="H220" s="265">
        <v>247.68000000000001</v>
      </c>
      <c r="I220" s="266"/>
      <c r="J220" s="267">
        <f>ROUND(I220*H220,2)</f>
        <v>0</v>
      </c>
      <c r="K220" s="268"/>
      <c r="L220" s="269"/>
      <c r="M220" s="270" t="s">
        <v>1</v>
      </c>
      <c r="N220" s="271" t="s">
        <v>41</v>
      </c>
      <c r="O220" s="90"/>
      <c r="P220" s="253">
        <f>O220*H220</f>
        <v>0</v>
      </c>
      <c r="Q220" s="253">
        <v>0.0022000000000000001</v>
      </c>
      <c r="R220" s="253">
        <f>Q220*H220</f>
        <v>0.54489600000000005</v>
      </c>
      <c r="S220" s="253">
        <v>0</v>
      </c>
      <c r="T220" s="25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55" t="s">
        <v>150</v>
      </c>
      <c r="AT220" s="255" t="s">
        <v>167</v>
      </c>
      <c r="AU220" s="255" t="s">
        <v>86</v>
      </c>
      <c r="AY220" s="16" t="s">
        <v>132</v>
      </c>
      <c r="BE220" s="256">
        <f>IF(N220="základní",J220,0)</f>
        <v>0</v>
      </c>
      <c r="BF220" s="256">
        <f>IF(N220="snížená",J220,0)</f>
        <v>0</v>
      </c>
      <c r="BG220" s="256">
        <f>IF(N220="zákl. přenesená",J220,0)</f>
        <v>0</v>
      </c>
      <c r="BH220" s="256">
        <f>IF(N220="sníž. přenesená",J220,0)</f>
        <v>0</v>
      </c>
      <c r="BI220" s="256">
        <f>IF(N220="nulová",J220,0)</f>
        <v>0</v>
      </c>
      <c r="BJ220" s="16" t="s">
        <v>84</v>
      </c>
      <c r="BK220" s="256">
        <f>ROUND(I220*H220,2)</f>
        <v>0</v>
      </c>
      <c r="BL220" s="16" t="s">
        <v>138</v>
      </c>
      <c r="BM220" s="255" t="s">
        <v>390</v>
      </c>
    </row>
    <row r="221" s="2" customFormat="1">
      <c r="A221" s="37"/>
      <c r="B221" s="38"/>
      <c r="C221" s="39"/>
      <c r="D221" s="257" t="s">
        <v>139</v>
      </c>
      <c r="E221" s="39"/>
      <c r="F221" s="258" t="s">
        <v>389</v>
      </c>
      <c r="G221" s="39"/>
      <c r="H221" s="39"/>
      <c r="I221" s="153"/>
      <c r="J221" s="39"/>
      <c r="K221" s="39"/>
      <c r="L221" s="43"/>
      <c r="M221" s="259"/>
      <c r="N221" s="260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139</v>
      </c>
      <c r="AU221" s="16" t="s">
        <v>86</v>
      </c>
    </row>
    <row r="222" s="2" customFormat="1">
      <c r="A222" s="37"/>
      <c r="B222" s="38"/>
      <c r="C222" s="39"/>
      <c r="D222" s="257" t="s">
        <v>303</v>
      </c>
      <c r="E222" s="39"/>
      <c r="F222" s="276" t="s">
        <v>375</v>
      </c>
      <c r="G222" s="39"/>
      <c r="H222" s="39"/>
      <c r="I222" s="153"/>
      <c r="J222" s="39"/>
      <c r="K222" s="39"/>
      <c r="L222" s="43"/>
      <c r="M222" s="259"/>
      <c r="N222" s="260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303</v>
      </c>
      <c r="AU222" s="16" t="s">
        <v>86</v>
      </c>
    </row>
    <row r="223" s="13" customFormat="1">
      <c r="A223" s="13"/>
      <c r="B223" s="277"/>
      <c r="C223" s="278"/>
      <c r="D223" s="257" t="s">
        <v>298</v>
      </c>
      <c r="E223" s="279" t="s">
        <v>1</v>
      </c>
      <c r="F223" s="280" t="s">
        <v>391</v>
      </c>
      <c r="G223" s="278"/>
      <c r="H223" s="281">
        <v>206.40000000000001</v>
      </c>
      <c r="I223" s="282"/>
      <c r="J223" s="278"/>
      <c r="K223" s="278"/>
      <c r="L223" s="283"/>
      <c r="M223" s="284"/>
      <c r="N223" s="285"/>
      <c r="O223" s="285"/>
      <c r="P223" s="285"/>
      <c r="Q223" s="285"/>
      <c r="R223" s="285"/>
      <c r="S223" s="285"/>
      <c r="T223" s="28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87" t="s">
        <v>298</v>
      </c>
      <c r="AU223" s="287" t="s">
        <v>86</v>
      </c>
      <c r="AV223" s="13" t="s">
        <v>86</v>
      </c>
      <c r="AW223" s="13" t="s">
        <v>32</v>
      </c>
      <c r="AX223" s="13" t="s">
        <v>76</v>
      </c>
      <c r="AY223" s="287" t="s">
        <v>132</v>
      </c>
    </row>
    <row r="224" s="13" customFormat="1">
      <c r="A224" s="13"/>
      <c r="B224" s="277"/>
      <c r="C224" s="278"/>
      <c r="D224" s="257" t="s">
        <v>298</v>
      </c>
      <c r="E224" s="279" t="s">
        <v>1</v>
      </c>
      <c r="F224" s="280" t="s">
        <v>392</v>
      </c>
      <c r="G224" s="278"/>
      <c r="H224" s="281">
        <v>247.68000000000001</v>
      </c>
      <c r="I224" s="282"/>
      <c r="J224" s="278"/>
      <c r="K224" s="278"/>
      <c r="L224" s="283"/>
      <c r="M224" s="284"/>
      <c r="N224" s="285"/>
      <c r="O224" s="285"/>
      <c r="P224" s="285"/>
      <c r="Q224" s="285"/>
      <c r="R224" s="285"/>
      <c r="S224" s="285"/>
      <c r="T224" s="28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87" t="s">
        <v>298</v>
      </c>
      <c r="AU224" s="287" t="s">
        <v>86</v>
      </c>
      <c r="AV224" s="13" t="s">
        <v>86</v>
      </c>
      <c r="AW224" s="13" t="s">
        <v>32</v>
      </c>
      <c r="AX224" s="13" t="s">
        <v>84</v>
      </c>
      <c r="AY224" s="287" t="s">
        <v>132</v>
      </c>
    </row>
    <row r="225" s="2" customFormat="1" ht="21.75" customHeight="1">
      <c r="A225" s="37"/>
      <c r="B225" s="38"/>
      <c r="C225" s="243" t="s">
        <v>7</v>
      </c>
      <c r="D225" s="243" t="s">
        <v>134</v>
      </c>
      <c r="E225" s="244" t="s">
        <v>393</v>
      </c>
      <c r="F225" s="245" t="s">
        <v>394</v>
      </c>
      <c r="G225" s="246" t="s">
        <v>182</v>
      </c>
      <c r="H225" s="247">
        <v>424</v>
      </c>
      <c r="I225" s="248"/>
      <c r="J225" s="249">
        <f>ROUND(I225*H225,2)</f>
        <v>0</v>
      </c>
      <c r="K225" s="250"/>
      <c r="L225" s="43"/>
      <c r="M225" s="251" t="s">
        <v>1</v>
      </c>
      <c r="N225" s="252" t="s">
        <v>41</v>
      </c>
      <c r="O225" s="90"/>
      <c r="P225" s="253">
        <f>O225*H225</f>
        <v>0</v>
      </c>
      <c r="Q225" s="253">
        <v>0.00048999999999999998</v>
      </c>
      <c r="R225" s="253">
        <f>Q225*H225</f>
        <v>0.20776</v>
      </c>
      <c r="S225" s="253">
        <v>0</v>
      </c>
      <c r="T225" s="25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55" t="s">
        <v>138</v>
      </c>
      <c r="AT225" s="255" t="s">
        <v>134</v>
      </c>
      <c r="AU225" s="255" t="s">
        <v>86</v>
      </c>
      <c r="AY225" s="16" t="s">
        <v>132</v>
      </c>
      <c r="BE225" s="256">
        <f>IF(N225="základní",J225,0)</f>
        <v>0</v>
      </c>
      <c r="BF225" s="256">
        <f>IF(N225="snížená",J225,0)</f>
        <v>0</v>
      </c>
      <c r="BG225" s="256">
        <f>IF(N225="zákl. přenesená",J225,0)</f>
        <v>0</v>
      </c>
      <c r="BH225" s="256">
        <f>IF(N225="sníž. přenesená",J225,0)</f>
        <v>0</v>
      </c>
      <c r="BI225" s="256">
        <f>IF(N225="nulová",J225,0)</f>
        <v>0</v>
      </c>
      <c r="BJ225" s="16" t="s">
        <v>84</v>
      </c>
      <c r="BK225" s="256">
        <f>ROUND(I225*H225,2)</f>
        <v>0</v>
      </c>
      <c r="BL225" s="16" t="s">
        <v>138</v>
      </c>
      <c r="BM225" s="255" t="s">
        <v>395</v>
      </c>
    </row>
    <row r="226" s="2" customFormat="1">
      <c r="A226" s="37"/>
      <c r="B226" s="38"/>
      <c r="C226" s="39"/>
      <c r="D226" s="257" t="s">
        <v>139</v>
      </c>
      <c r="E226" s="39"/>
      <c r="F226" s="258" t="s">
        <v>394</v>
      </c>
      <c r="G226" s="39"/>
      <c r="H226" s="39"/>
      <c r="I226" s="153"/>
      <c r="J226" s="39"/>
      <c r="K226" s="39"/>
      <c r="L226" s="43"/>
      <c r="M226" s="259"/>
      <c r="N226" s="260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139</v>
      </c>
      <c r="AU226" s="16" t="s">
        <v>86</v>
      </c>
    </row>
    <row r="227" s="2" customFormat="1">
      <c r="A227" s="37"/>
      <c r="B227" s="38"/>
      <c r="C227" s="39"/>
      <c r="D227" s="257" t="s">
        <v>294</v>
      </c>
      <c r="E227" s="39"/>
      <c r="F227" s="276" t="s">
        <v>396</v>
      </c>
      <c r="G227" s="39"/>
      <c r="H227" s="39"/>
      <c r="I227" s="153"/>
      <c r="J227" s="39"/>
      <c r="K227" s="39"/>
      <c r="L227" s="43"/>
      <c r="M227" s="259"/>
      <c r="N227" s="260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294</v>
      </c>
      <c r="AU227" s="16" t="s">
        <v>86</v>
      </c>
    </row>
    <row r="228" s="2" customFormat="1">
      <c r="A228" s="37"/>
      <c r="B228" s="38"/>
      <c r="C228" s="39"/>
      <c r="D228" s="257" t="s">
        <v>303</v>
      </c>
      <c r="E228" s="39"/>
      <c r="F228" s="276" t="s">
        <v>397</v>
      </c>
      <c r="G228" s="39"/>
      <c r="H228" s="39"/>
      <c r="I228" s="153"/>
      <c r="J228" s="39"/>
      <c r="K228" s="39"/>
      <c r="L228" s="43"/>
      <c r="M228" s="259"/>
      <c r="N228" s="260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303</v>
      </c>
      <c r="AU228" s="16" t="s">
        <v>86</v>
      </c>
    </row>
    <row r="229" s="13" customFormat="1">
      <c r="A229" s="13"/>
      <c r="B229" s="277"/>
      <c r="C229" s="278"/>
      <c r="D229" s="257" t="s">
        <v>298</v>
      </c>
      <c r="E229" s="279" t="s">
        <v>1</v>
      </c>
      <c r="F229" s="280" t="s">
        <v>398</v>
      </c>
      <c r="G229" s="278"/>
      <c r="H229" s="281">
        <v>424</v>
      </c>
      <c r="I229" s="282"/>
      <c r="J229" s="278"/>
      <c r="K229" s="278"/>
      <c r="L229" s="283"/>
      <c r="M229" s="284"/>
      <c r="N229" s="285"/>
      <c r="O229" s="285"/>
      <c r="P229" s="285"/>
      <c r="Q229" s="285"/>
      <c r="R229" s="285"/>
      <c r="S229" s="285"/>
      <c r="T229" s="28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87" t="s">
        <v>298</v>
      </c>
      <c r="AU229" s="287" t="s">
        <v>86</v>
      </c>
      <c r="AV229" s="13" t="s">
        <v>86</v>
      </c>
      <c r="AW229" s="13" t="s">
        <v>32</v>
      </c>
      <c r="AX229" s="13" t="s">
        <v>84</v>
      </c>
      <c r="AY229" s="287" t="s">
        <v>132</v>
      </c>
    </row>
    <row r="230" s="2" customFormat="1" ht="21.75" customHeight="1">
      <c r="A230" s="37"/>
      <c r="B230" s="38"/>
      <c r="C230" s="243" t="s">
        <v>178</v>
      </c>
      <c r="D230" s="243" t="s">
        <v>134</v>
      </c>
      <c r="E230" s="244" t="s">
        <v>399</v>
      </c>
      <c r="F230" s="245" t="s">
        <v>400</v>
      </c>
      <c r="G230" s="246" t="s">
        <v>157</v>
      </c>
      <c r="H230" s="247">
        <v>106</v>
      </c>
      <c r="I230" s="248"/>
      <c r="J230" s="249">
        <f>ROUND(I230*H230,2)</f>
        <v>0</v>
      </c>
      <c r="K230" s="250"/>
      <c r="L230" s="43"/>
      <c r="M230" s="251" t="s">
        <v>1</v>
      </c>
      <c r="N230" s="252" t="s">
        <v>41</v>
      </c>
      <c r="O230" s="90"/>
      <c r="P230" s="253">
        <f>O230*H230</f>
        <v>0</v>
      </c>
      <c r="Q230" s="253">
        <v>0.045760000000000002</v>
      </c>
      <c r="R230" s="253">
        <f>Q230*H230</f>
        <v>4.8505600000000006</v>
      </c>
      <c r="S230" s="253">
        <v>0</v>
      </c>
      <c r="T230" s="25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55" t="s">
        <v>138</v>
      </c>
      <c r="AT230" s="255" t="s">
        <v>134</v>
      </c>
      <c r="AU230" s="255" t="s">
        <v>86</v>
      </c>
      <c r="AY230" s="16" t="s">
        <v>132</v>
      </c>
      <c r="BE230" s="256">
        <f>IF(N230="základní",J230,0)</f>
        <v>0</v>
      </c>
      <c r="BF230" s="256">
        <f>IF(N230="snížená",J230,0)</f>
        <v>0</v>
      </c>
      <c r="BG230" s="256">
        <f>IF(N230="zákl. přenesená",J230,0)</f>
        <v>0</v>
      </c>
      <c r="BH230" s="256">
        <f>IF(N230="sníž. přenesená",J230,0)</f>
        <v>0</v>
      </c>
      <c r="BI230" s="256">
        <f>IF(N230="nulová",J230,0)</f>
        <v>0</v>
      </c>
      <c r="BJ230" s="16" t="s">
        <v>84</v>
      </c>
      <c r="BK230" s="256">
        <f>ROUND(I230*H230,2)</f>
        <v>0</v>
      </c>
      <c r="BL230" s="16" t="s">
        <v>138</v>
      </c>
      <c r="BM230" s="255" t="s">
        <v>401</v>
      </c>
    </row>
    <row r="231" s="2" customFormat="1">
      <c r="A231" s="37"/>
      <c r="B231" s="38"/>
      <c r="C231" s="39"/>
      <c r="D231" s="257" t="s">
        <v>139</v>
      </c>
      <c r="E231" s="39"/>
      <c r="F231" s="258" t="s">
        <v>400</v>
      </c>
      <c r="G231" s="39"/>
      <c r="H231" s="39"/>
      <c r="I231" s="153"/>
      <c r="J231" s="39"/>
      <c r="K231" s="39"/>
      <c r="L231" s="43"/>
      <c r="M231" s="259"/>
      <c r="N231" s="260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139</v>
      </c>
      <c r="AU231" s="16" t="s">
        <v>86</v>
      </c>
    </row>
    <row r="232" s="2" customFormat="1">
      <c r="A232" s="37"/>
      <c r="B232" s="38"/>
      <c r="C232" s="39"/>
      <c r="D232" s="257" t="s">
        <v>294</v>
      </c>
      <c r="E232" s="39"/>
      <c r="F232" s="276" t="s">
        <v>402</v>
      </c>
      <c r="G232" s="39"/>
      <c r="H232" s="39"/>
      <c r="I232" s="153"/>
      <c r="J232" s="39"/>
      <c r="K232" s="39"/>
      <c r="L232" s="43"/>
      <c r="M232" s="259"/>
      <c r="N232" s="260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294</v>
      </c>
      <c r="AU232" s="16" t="s">
        <v>86</v>
      </c>
    </row>
    <row r="233" s="2" customFormat="1">
      <c r="A233" s="37"/>
      <c r="B233" s="38"/>
      <c r="C233" s="39"/>
      <c r="D233" s="257" t="s">
        <v>303</v>
      </c>
      <c r="E233" s="39"/>
      <c r="F233" s="276" t="s">
        <v>403</v>
      </c>
      <c r="G233" s="39"/>
      <c r="H233" s="39"/>
      <c r="I233" s="153"/>
      <c r="J233" s="39"/>
      <c r="K233" s="39"/>
      <c r="L233" s="43"/>
      <c r="M233" s="259"/>
      <c r="N233" s="260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303</v>
      </c>
      <c r="AU233" s="16" t="s">
        <v>86</v>
      </c>
    </row>
    <row r="234" s="13" customFormat="1">
      <c r="A234" s="13"/>
      <c r="B234" s="277"/>
      <c r="C234" s="278"/>
      <c r="D234" s="257" t="s">
        <v>298</v>
      </c>
      <c r="E234" s="279" t="s">
        <v>1</v>
      </c>
      <c r="F234" s="280" t="s">
        <v>404</v>
      </c>
      <c r="G234" s="278"/>
      <c r="H234" s="281">
        <v>106</v>
      </c>
      <c r="I234" s="282"/>
      <c r="J234" s="278"/>
      <c r="K234" s="278"/>
      <c r="L234" s="283"/>
      <c r="M234" s="284"/>
      <c r="N234" s="285"/>
      <c r="O234" s="285"/>
      <c r="P234" s="285"/>
      <c r="Q234" s="285"/>
      <c r="R234" s="285"/>
      <c r="S234" s="285"/>
      <c r="T234" s="28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7" t="s">
        <v>298</v>
      </c>
      <c r="AU234" s="287" t="s">
        <v>86</v>
      </c>
      <c r="AV234" s="13" t="s">
        <v>86</v>
      </c>
      <c r="AW234" s="13" t="s">
        <v>32</v>
      </c>
      <c r="AX234" s="13" t="s">
        <v>84</v>
      </c>
      <c r="AY234" s="287" t="s">
        <v>132</v>
      </c>
    </row>
    <row r="235" s="2" customFormat="1" ht="21.75" customHeight="1">
      <c r="A235" s="37"/>
      <c r="B235" s="38"/>
      <c r="C235" s="243" t="s">
        <v>154</v>
      </c>
      <c r="D235" s="243" t="s">
        <v>134</v>
      </c>
      <c r="E235" s="244" t="s">
        <v>405</v>
      </c>
      <c r="F235" s="245" t="s">
        <v>406</v>
      </c>
      <c r="G235" s="246" t="s">
        <v>182</v>
      </c>
      <c r="H235" s="247">
        <v>324</v>
      </c>
      <c r="I235" s="248"/>
      <c r="J235" s="249">
        <f>ROUND(I235*H235,2)</f>
        <v>0</v>
      </c>
      <c r="K235" s="250"/>
      <c r="L235" s="43"/>
      <c r="M235" s="251" t="s">
        <v>1</v>
      </c>
      <c r="N235" s="252" t="s">
        <v>41</v>
      </c>
      <c r="O235" s="90"/>
      <c r="P235" s="253">
        <f>O235*H235</f>
        <v>0</v>
      </c>
      <c r="Q235" s="253">
        <v>0.00025000000000000001</v>
      </c>
      <c r="R235" s="253">
        <f>Q235*H235</f>
        <v>0.081000000000000003</v>
      </c>
      <c r="S235" s="253">
        <v>0</v>
      </c>
      <c r="T235" s="25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55" t="s">
        <v>138</v>
      </c>
      <c r="AT235" s="255" t="s">
        <v>134</v>
      </c>
      <c r="AU235" s="255" t="s">
        <v>86</v>
      </c>
      <c r="AY235" s="16" t="s">
        <v>132</v>
      </c>
      <c r="BE235" s="256">
        <f>IF(N235="základní",J235,0)</f>
        <v>0</v>
      </c>
      <c r="BF235" s="256">
        <f>IF(N235="snížená",J235,0)</f>
        <v>0</v>
      </c>
      <c r="BG235" s="256">
        <f>IF(N235="zákl. přenesená",J235,0)</f>
        <v>0</v>
      </c>
      <c r="BH235" s="256">
        <f>IF(N235="sníž. přenesená",J235,0)</f>
        <v>0</v>
      </c>
      <c r="BI235" s="256">
        <f>IF(N235="nulová",J235,0)</f>
        <v>0</v>
      </c>
      <c r="BJ235" s="16" t="s">
        <v>84</v>
      </c>
      <c r="BK235" s="256">
        <f>ROUND(I235*H235,2)</f>
        <v>0</v>
      </c>
      <c r="BL235" s="16" t="s">
        <v>138</v>
      </c>
      <c r="BM235" s="255" t="s">
        <v>407</v>
      </c>
    </row>
    <row r="236" s="2" customFormat="1">
      <c r="A236" s="37"/>
      <c r="B236" s="38"/>
      <c r="C236" s="39"/>
      <c r="D236" s="257" t="s">
        <v>139</v>
      </c>
      <c r="E236" s="39"/>
      <c r="F236" s="258" t="s">
        <v>406</v>
      </c>
      <c r="G236" s="39"/>
      <c r="H236" s="39"/>
      <c r="I236" s="153"/>
      <c r="J236" s="39"/>
      <c r="K236" s="39"/>
      <c r="L236" s="43"/>
      <c r="M236" s="259"/>
      <c r="N236" s="260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139</v>
      </c>
      <c r="AU236" s="16" t="s">
        <v>86</v>
      </c>
    </row>
    <row r="237" s="2" customFormat="1">
      <c r="A237" s="37"/>
      <c r="B237" s="38"/>
      <c r="C237" s="39"/>
      <c r="D237" s="257" t="s">
        <v>303</v>
      </c>
      <c r="E237" s="39"/>
      <c r="F237" s="276" t="s">
        <v>408</v>
      </c>
      <c r="G237" s="39"/>
      <c r="H237" s="39"/>
      <c r="I237" s="153"/>
      <c r="J237" s="39"/>
      <c r="K237" s="39"/>
      <c r="L237" s="43"/>
      <c r="M237" s="259"/>
      <c r="N237" s="260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303</v>
      </c>
      <c r="AU237" s="16" t="s">
        <v>86</v>
      </c>
    </row>
    <row r="238" s="13" customFormat="1">
      <c r="A238" s="13"/>
      <c r="B238" s="277"/>
      <c r="C238" s="278"/>
      <c r="D238" s="257" t="s">
        <v>298</v>
      </c>
      <c r="E238" s="279" t="s">
        <v>1</v>
      </c>
      <c r="F238" s="280" t="s">
        <v>409</v>
      </c>
      <c r="G238" s="278"/>
      <c r="H238" s="281">
        <v>198</v>
      </c>
      <c r="I238" s="282"/>
      <c r="J238" s="278"/>
      <c r="K238" s="278"/>
      <c r="L238" s="283"/>
      <c r="M238" s="284"/>
      <c r="N238" s="285"/>
      <c r="O238" s="285"/>
      <c r="P238" s="285"/>
      <c r="Q238" s="285"/>
      <c r="R238" s="285"/>
      <c r="S238" s="285"/>
      <c r="T238" s="28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87" t="s">
        <v>298</v>
      </c>
      <c r="AU238" s="287" t="s">
        <v>86</v>
      </c>
      <c r="AV238" s="13" t="s">
        <v>86</v>
      </c>
      <c r="AW238" s="13" t="s">
        <v>32</v>
      </c>
      <c r="AX238" s="13" t="s">
        <v>76</v>
      </c>
      <c r="AY238" s="287" t="s">
        <v>132</v>
      </c>
    </row>
    <row r="239" s="13" customFormat="1">
      <c r="A239" s="13"/>
      <c r="B239" s="277"/>
      <c r="C239" s="278"/>
      <c r="D239" s="257" t="s">
        <v>298</v>
      </c>
      <c r="E239" s="279" t="s">
        <v>1</v>
      </c>
      <c r="F239" s="280" t="s">
        <v>410</v>
      </c>
      <c r="G239" s="278"/>
      <c r="H239" s="281">
        <v>126</v>
      </c>
      <c r="I239" s="282"/>
      <c r="J239" s="278"/>
      <c r="K239" s="278"/>
      <c r="L239" s="283"/>
      <c r="M239" s="284"/>
      <c r="N239" s="285"/>
      <c r="O239" s="285"/>
      <c r="P239" s="285"/>
      <c r="Q239" s="285"/>
      <c r="R239" s="285"/>
      <c r="S239" s="285"/>
      <c r="T239" s="28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87" t="s">
        <v>298</v>
      </c>
      <c r="AU239" s="287" t="s">
        <v>86</v>
      </c>
      <c r="AV239" s="13" t="s">
        <v>86</v>
      </c>
      <c r="AW239" s="13" t="s">
        <v>32</v>
      </c>
      <c r="AX239" s="13" t="s">
        <v>76</v>
      </c>
      <c r="AY239" s="287" t="s">
        <v>132</v>
      </c>
    </row>
    <row r="240" s="14" customFormat="1">
      <c r="A240" s="14"/>
      <c r="B240" s="288"/>
      <c r="C240" s="289"/>
      <c r="D240" s="257" t="s">
        <v>298</v>
      </c>
      <c r="E240" s="290" t="s">
        <v>1</v>
      </c>
      <c r="F240" s="291" t="s">
        <v>315</v>
      </c>
      <c r="G240" s="289"/>
      <c r="H240" s="292">
        <v>324</v>
      </c>
      <c r="I240" s="293"/>
      <c r="J240" s="289"/>
      <c r="K240" s="289"/>
      <c r="L240" s="294"/>
      <c r="M240" s="295"/>
      <c r="N240" s="296"/>
      <c r="O240" s="296"/>
      <c r="P240" s="296"/>
      <c r="Q240" s="296"/>
      <c r="R240" s="296"/>
      <c r="S240" s="296"/>
      <c r="T240" s="29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98" t="s">
        <v>298</v>
      </c>
      <c r="AU240" s="298" t="s">
        <v>86</v>
      </c>
      <c r="AV240" s="14" t="s">
        <v>138</v>
      </c>
      <c r="AW240" s="14" t="s">
        <v>32</v>
      </c>
      <c r="AX240" s="14" t="s">
        <v>84</v>
      </c>
      <c r="AY240" s="298" t="s">
        <v>132</v>
      </c>
    </row>
    <row r="241" s="2" customFormat="1" ht="21.75" customHeight="1">
      <c r="A241" s="37"/>
      <c r="B241" s="38"/>
      <c r="C241" s="243" t="s">
        <v>159</v>
      </c>
      <c r="D241" s="243" t="s">
        <v>134</v>
      </c>
      <c r="E241" s="244" t="s">
        <v>411</v>
      </c>
      <c r="F241" s="245" t="s">
        <v>412</v>
      </c>
      <c r="G241" s="246" t="s">
        <v>182</v>
      </c>
      <c r="H241" s="247">
        <v>324</v>
      </c>
      <c r="I241" s="248"/>
      <c r="J241" s="249">
        <f>ROUND(I241*H241,2)</f>
        <v>0</v>
      </c>
      <c r="K241" s="250"/>
      <c r="L241" s="43"/>
      <c r="M241" s="251" t="s">
        <v>1</v>
      </c>
      <c r="N241" s="252" t="s">
        <v>41</v>
      </c>
      <c r="O241" s="90"/>
      <c r="P241" s="253">
        <f>O241*H241</f>
        <v>0</v>
      </c>
      <c r="Q241" s="253">
        <v>0.03363</v>
      </c>
      <c r="R241" s="253">
        <f>Q241*H241</f>
        <v>10.89612</v>
      </c>
      <c r="S241" s="253">
        <v>0</v>
      </c>
      <c r="T241" s="25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55" t="s">
        <v>138</v>
      </c>
      <c r="AT241" s="255" t="s">
        <v>134</v>
      </c>
      <c r="AU241" s="255" t="s">
        <v>86</v>
      </c>
      <c r="AY241" s="16" t="s">
        <v>132</v>
      </c>
      <c r="BE241" s="256">
        <f>IF(N241="základní",J241,0)</f>
        <v>0</v>
      </c>
      <c r="BF241" s="256">
        <f>IF(N241="snížená",J241,0)</f>
        <v>0</v>
      </c>
      <c r="BG241" s="256">
        <f>IF(N241="zákl. přenesená",J241,0)</f>
        <v>0</v>
      </c>
      <c r="BH241" s="256">
        <f>IF(N241="sníž. přenesená",J241,0)</f>
        <v>0</v>
      </c>
      <c r="BI241" s="256">
        <f>IF(N241="nulová",J241,0)</f>
        <v>0</v>
      </c>
      <c r="BJ241" s="16" t="s">
        <v>84</v>
      </c>
      <c r="BK241" s="256">
        <f>ROUND(I241*H241,2)</f>
        <v>0</v>
      </c>
      <c r="BL241" s="16" t="s">
        <v>138</v>
      </c>
      <c r="BM241" s="255" t="s">
        <v>413</v>
      </c>
    </row>
    <row r="242" s="2" customFormat="1">
      <c r="A242" s="37"/>
      <c r="B242" s="38"/>
      <c r="C242" s="39"/>
      <c r="D242" s="257" t="s">
        <v>139</v>
      </c>
      <c r="E242" s="39"/>
      <c r="F242" s="258" t="s">
        <v>412</v>
      </c>
      <c r="G242" s="39"/>
      <c r="H242" s="39"/>
      <c r="I242" s="153"/>
      <c r="J242" s="39"/>
      <c r="K242" s="39"/>
      <c r="L242" s="43"/>
      <c r="M242" s="259"/>
      <c r="N242" s="260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139</v>
      </c>
      <c r="AU242" s="16" t="s">
        <v>86</v>
      </c>
    </row>
    <row r="243" s="2" customFormat="1">
      <c r="A243" s="37"/>
      <c r="B243" s="38"/>
      <c r="C243" s="39"/>
      <c r="D243" s="257" t="s">
        <v>294</v>
      </c>
      <c r="E243" s="39"/>
      <c r="F243" s="276" t="s">
        <v>414</v>
      </c>
      <c r="G243" s="39"/>
      <c r="H243" s="39"/>
      <c r="I243" s="153"/>
      <c r="J243" s="39"/>
      <c r="K243" s="39"/>
      <c r="L243" s="43"/>
      <c r="M243" s="259"/>
      <c r="N243" s="260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294</v>
      </c>
      <c r="AU243" s="16" t="s">
        <v>86</v>
      </c>
    </row>
    <row r="244" s="2" customFormat="1">
      <c r="A244" s="37"/>
      <c r="B244" s="38"/>
      <c r="C244" s="39"/>
      <c r="D244" s="257" t="s">
        <v>303</v>
      </c>
      <c r="E244" s="39"/>
      <c r="F244" s="276" t="s">
        <v>415</v>
      </c>
      <c r="G244" s="39"/>
      <c r="H244" s="39"/>
      <c r="I244" s="153"/>
      <c r="J244" s="39"/>
      <c r="K244" s="39"/>
      <c r="L244" s="43"/>
      <c r="M244" s="259"/>
      <c r="N244" s="260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303</v>
      </c>
      <c r="AU244" s="16" t="s">
        <v>86</v>
      </c>
    </row>
    <row r="245" s="2" customFormat="1" ht="16.5" customHeight="1">
      <c r="A245" s="37"/>
      <c r="B245" s="38"/>
      <c r="C245" s="261" t="s">
        <v>242</v>
      </c>
      <c r="D245" s="261" t="s">
        <v>167</v>
      </c>
      <c r="E245" s="262" t="s">
        <v>416</v>
      </c>
      <c r="F245" s="263" t="s">
        <v>417</v>
      </c>
      <c r="G245" s="264" t="s">
        <v>182</v>
      </c>
      <c r="H245" s="265">
        <v>324</v>
      </c>
      <c r="I245" s="266"/>
      <c r="J245" s="267">
        <f>ROUND(I245*H245,2)</f>
        <v>0</v>
      </c>
      <c r="K245" s="268"/>
      <c r="L245" s="269"/>
      <c r="M245" s="270" t="s">
        <v>1</v>
      </c>
      <c r="N245" s="271" t="s">
        <v>41</v>
      </c>
      <c r="O245" s="90"/>
      <c r="P245" s="253">
        <f>O245*H245</f>
        <v>0</v>
      </c>
      <c r="Q245" s="253">
        <v>0.00298</v>
      </c>
      <c r="R245" s="253">
        <f>Q245*H245</f>
        <v>0.96552000000000004</v>
      </c>
      <c r="S245" s="253">
        <v>0</v>
      </c>
      <c r="T245" s="25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55" t="s">
        <v>150</v>
      </c>
      <c r="AT245" s="255" t="s">
        <v>167</v>
      </c>
      <c r="AU245" s="255" t="s">
        <v>86</v>
      </c>
      <c r="AY245" s="16" t="s">
        <v>132</v>
      </c>
      <c r="BE245" s="256">
        <f>IF(N245="základní",J245,0)</f>
        <v>0</v>
      </c>
      <c r="BF245" s="256">
        <f>IF(N245="snížená",J245,0)</f>
        <v>0</v>
      </c>
      <c r="BG245" s="256">
        <f>IF(N245="zákl. přenesená",J245,0)</f>
        <v>0</v>
      </c>
      <c r="BH245" s="256">
        <f>IF(N245="sníž. přenesená",J245,0)</f>
        <v>0</v>
      </c>
      <c r="BI245" s="256">
        <f>IF(N245="nulová",J245,0)</f>
        <v>0</v>
      </c>
      <c r="BJ245" s="16" t="s">
        <v>84</v>
      </c>
      <c r="BK245" s="256">
        <f>ROUND(I245*H245,2)</f>
        <v>0</v>
      </c>
      <c r="BL245" s="16" t="s">
        <v>138</v>
      </c>
      <c r="BM245" s="255" t="s">
        <v>418</v>
      </c>
    </row>
    <row r="246" s="2" customFormat="1">
      <c r="A246" s="37"/>
      <c r="B246" s="38"/>
      <c r="C246" s="39"/>
      <c r="D246" s="257" t="s">
        <v>139</v>
      </c>
      <c r="E246" s="39"/>
      <c r="F246" s="258" t="s">
        <v>417</v>
      </c>
      <c r="G246" s="39"/>
      <c r="H246" s="39"/>
      <c r="I246" s="153"/>
      <c r="J246" s="39"/>
      <c r="K246" s="39"/>
      <c r="L246" s="43"/>
      <c r="M246" s="259"/>
      <c r="N246" s="260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139</v>
      </c>
      <c r="AU246" s="16" t="s">
        <v>86</v>
      </c>
    </row>
    <row r="247" s="2" customFormat="1" ht="16.5" customHeight="1">
      <c r="A247" s="37"/>
      <c r="B247" s="38"/>
      <c r="C247" s="261" t="s">
        <v>163</v>
      </c>
      <c r="D247" s="261" t="s">
        <v>167</v>
      </c>
      <c r="E247" s="262" t="s">
        <v>419</v>
      </c>
      <c r="F247" s="263" t="s">
        <v>420</v>
      </c>
      <c r="G247" s="264" t="s">
        <v>157</v>
      </c>
      <c r="H247" s="265">
        <v>54</v>
      </c>
      <c r="I247" s="266"/>
      <c r="J247" s="267">
        <f>ROUND(I247*H247,2)</f>
        <v>0</v>
      </c>
      <c r="K247" s="268"/>
      <c r="L247" s="269"/>
      <c r="M247" s="270" t="s">
        <v>1</v>
      </c>
      <c r="N247" s="271" t="s">
        <v>41</v>
      </c>
      <c r="O247" s="90"/>
      <c r="P247" s="253">
        <f>O247*H247</f>
        <v>0</v>
      </c>
      <c r="Q247" s="253">
        <v>0.00032000000000000003</v>
      </c>
      <c r="R247" s="253">
        <f>Q247*H247</f>
        <v>0.01728</v>
      </c>
      <c r="S247" s="253">
        <v>0</v>
      </c>
      <c r="T247" s="25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55" t="s">
        <v>150</v>
      </c>
      <c r="AT247" s="255" t="s">
        <v>167</v>
      </c>
      <c r="AU247" s="255" t="s">
        <v>86</v>
      </c>
      <c r="AY247" s="16" t="s">
        <v>132</v>
      </c>
      <c r="BE247" s="256">
        <f>IF(N247="základní",J247,0)</f>
        <v>0</v>
      </c>
      <c r="BF247" s="256">
        <f>IF(N247="snížená",J247,0)</f>
        <v>0</v>
      </c>
      <c r="BG247" s="256">
        <f>IF(N247="zákl. přenesená",J247,0)</f>
        <v>0</v>
      </c>
      <c r="BH247" s="256">
        <f>IF(N247="sníž. přenesená",J247,0)</f>
        <v>0</v>
      </c>
      <c r="BI247" s="256">
        <f>IF(N247="nulová",J247,0)</f>
        <v>0</v>
      </c>
      <c r="BJ247" s="16" t="s">
        <v>84</v>
      </c>
      <c r="BK247" s="256">
        <f>ROUND(I247*H247,2)</f>
        <v>0</v>
      </c>
      <c r="BL247" s="16" t="s">
        <v>138</v>
      </c>
      <c r="BM247" s="255" t="s">
        <v>421</v>
      </c>
    </row>
    <row r="248" s="2" customFormat="1">
      <c r="A248" s="37"/>
      <c r="B248" s="38"/>
      <c r="C248" s="39"/>
      <c r="D248" s="257" t="s">
        <v>139</v>
      </c>
      <c r="E248" s="39"/>
      <c r="F248" s="258" t="s">
        <v>420</v>
      </c>
      <c r="G248" s="39"/>
      <c r="H248" s="39"/>
      <c r="I248" s="153"/>
      <c r="J248" s="39"/>
      <c r="K248" s="39"/>
      <c r="L248" s="43"/>
      <c r="M248" s="259"/>
      <c r="N248" s="260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139</v>
      </c>
      <c r="AU248" s="16" t="s">
        <v>86</v>
      </c>
    </row>
    <row r="249" s="13" customFormat="1">
      <c r="A249" s="13"/>
      <c r="B249" s="277"/>
      <c r="C249" s="278"/>
      <c r="D249" s="257" t="s">
        <v>298</v>
      </c>
      <c r="E249" s="279" t="s">
        <v>1</v>
      </c>
      <c r="F249" s="280" t="s">
        <v>422</v>
      </c>
      <c r="G249" s="278"/>
      <c r="H249" s="281">
        <v>33</v>
      </c>
      <c r="I249" s="282"/>
      <c r="J249" s="278"/>
      <c r="K249" s="278"/>
      <c r="L249" s="283"/>
      <c r="M249" s="284"/>
      <c r="N249" s="285"/>
      <c r="O249" s="285"/>
      <c r="P249" s="285"/>
      <c r="Q249" s="285"/>
      <c r="R249" s="285"/>
      <c r="S249" s="285"/>
      <c r="T249" s="28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87" t="s">
        <v>298</v>
      </c>
      <c r="AU249" s="287" t="s">
        <v>86</v>
      </c>
      <c r="AV249" s="13" t="s">
        <v>86</v>
      </c>
      <c r="AW249" s="13" t="s">
        <v>32</v>
      </c>
      <c r="AX249" s="13" t="s">
        <v>76</v>
      </c>
      <c r="AY249" s="287" t="s">
        <v>132</v>
      </c>
    </row>
    <row r="250" s="13" customFormat="1">
      <c r="A250" s="13"/>
      <c r="B250" s="277"/>
      <c r="C250" s="278"/>
      <c r="D250" s="257" t="s">
        <v>298</v>
      </c>
      <c r="E250" s="279" t="s">
        <v>1</v>
      </c>
      <c r="F250" s="280" t="s">
        <v>423</v>
      </c>
      <c r="G250" s="278"/>
      <c r="H250" s="281">
        <v>21</v>
      </c>
      <c r="I250" s="282"/>
      <c r="J250" s="278"/>
      <c r="K250" s="278"/>
      <c r="L250" s="283"/>
      <c r="M250" s="284"/>
      <c r="N250" s="285"/>
      <c r="O250" s="285"/>
      <c r="P250" s="285"/>
      <c r="Q250" s="285"/>
      <c r="R250" s="285"/>
      <c r="S250" s="285"/>
      <c r="T250" s="28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87" t="s">
        <v>298</v>
      </c>
      <c r="AU250" s="287" t="s">
        <v>86</v>
      </c>
      <c r="AV250" s="13" t="s">
        <v>86</v>
      </c>
      <c r="AW250" s="13" t="s">
        <v>32</v>
      </c>
      <c r="AX250" s="13" t="s">
        <v>76</v>
      </c>
      <c r="AY250" s="287" t="s">
        <v>132</v>
      </c>
    </row>
    <row r="251" s="14" customFormat="1">
      <c r="A251" s="14"/>
      <c r="B251" s="288"/>
      <c r="C251" s="289"/>
      <c r="D251" s="257" t="s">
        <v>298</v>
      </c>
      <c r="E251" s="290" t="s">
        <v>1</v>
      </c>
      <c r="F251" s="291" t="s">
        <v>315</v>
      </c>
      <c r="G251" s="289"/>
      <c r="H251" s="292">
        <v>54</v>
      </c>
      <c r="I251" s="293"/>
      <c r="J251" s="289"/>
      <c r="K251" s="289"/>
      <c r="L251" s="294"/>
      <c r="M251" s="295"/>
      <c r="N251" s="296"/>
      <c r="O251" s="296"/>
      <c r="P251" s="296"/>
      <c r="Q251" s="296"/>
      <c r="R251" s="296"/>
      <c r="S251" s="296"/>
      <c r="T251" s="29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98" t="s">
        <v>298</v>
      </c>
      <c r="AU251" s="298" t="s">
        <v>86</v>
      </c>
      <c r="AV251" s="14" t="s">
        <v>138</v>
      </c>
      <c r="AW251" s="14" t="s">
        <v>32</v>
      </c>
      <c r="AX251" s="14" t="s">
        <v>84</v>
      </c>
      <c r="AY251" s="298" t="s">
        <v>132</v>
      </c>
    </row>
    <row r="252" s="2" customFormat="1" ht="16.5" customHeight="1">
      <c r="A252" s="37"/>
      <c r="B252" s="38"/>
      <c r="C252" s="261" t="s">
        <v>166</v>
      </c>
      <c r="D252" s="261" t="s">
        <v>167</v>
      </c>
      <c r="E252" s="262" t="s">
        <v>424</v>
      </c>
      <c r="F252" s="263" t="s">
        <v>425</v>
      </c>
      <c r="G252" s="264" t="s">
        <v>157</v>
      </c>
      <c r="H252" s="265">
        <v>160</v>
      </c>
      <c r="I252" s="266"/>
      <c r="J252" s="267">
        <f>ROUND(I252*H252,2)</f>
        <v>0</v>
      </c>
      <c r="K252" s="268"/>
      <c r="L252" s="269"/>
      <c r="M252" s="270" t="s">
        <v>1</v>
      </c>
      <c r="N252" s="271" t="s">
        <v>41</v>
      </c>
      <c r="O252" s="90"/>
      <c r="P252" s="253">
        <f>O252*H252</f>
        <v>0</v>
      </c>
      <c r="Q252" s="253">
        <v>0.0088000000000000005</v>
      </c>
      <c r="R252" s="253">
        <f>Q252*H252</f>
        <v>1.4080000000000001</v>
      </c>
      <c r="S252" s="253">
        <v>0</v>
      </c>
      <c r="T252" s="25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55" t="s">
        <v>150</v>
      </c>
      <c r="AT252" s="255" t="s">
        <v>167</v>
      </c>
      <c r="AU252" s="255" t="s">
        <v>86</v>
      </c>
      <c r="AY252" s="16" t="s">
        <v>132</v>
      </c>
      <c r="BE252" s="256">
        <f>IF(N252="základní",J252,0)</f>
        <v>0</v>
      </c>
      <c r="BF252" s="256">
        <f>IF(N252="snížená",J252,0)</f>
        <v>0</v>
      </c>
      <c r="BG252" s="256">
        <f>IF(N252="zákl. přenesená",J252,0)</f>
        <v>0</v>
      </c>
      <c r="BH252" s="256">
        <f>IF(N252="sníž. přenesená",J252,0)</f>
        <v>0</v>
      </c>
      <c r="BI252" s="256">
        <f>IF(N252="nulová",J252,0)</f>
        <v>0</v>
      </c>
      <c r="BJ252" s="16" t="s">
        <v>84</v>
      </c>
      <c r="BK252" s="256">
        <f>ROUND(I252*H252,2)</f>
        <v>0</v>
      </c>
      <c r="BL252" s="16" t="s">
        <v>138</v>
      </c>
      <c r="BM252" s="255" t="s">
        <v>426</v>
      </c>
    </row>
    <row r="253" s="2" customFormat="1">
      <c r="A253" s="37"/>
      <c r="B253" s="38"/>
      <c r="C253" s="39"/>
      <c r="D253" s="257" t="s">
        <v>139</v>
      </c>
      <c r="E253" s="39"/>
      <c r="F253" s="258" t="s">
        <v>425</v>
      </c>
      <c r="G253" s="39"/>
      <c r="H253" s="39"/>
      <c r="I253" s="153"/>
      <c r="J253" s="39"/>
      <c r="K253" s="39"/>
      <c r="L253" s="43"/>
      <c r="M253" s="259"/>
      <c r="N253" s="260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139</v>
      </c>
      <c r="AU253" s="16" t="s">
        <v>86</v>
      </c>
    </row>
    <row r="254" s="13" customFormat="1">
      <c r="A254" s="13"/>
      <c r="B254" s="277"/>
      <c r="C254" s="278"/>
      <c r="D254" s="257" t="s">
        <v>298</v>
      </c>
      <c r="E254" s="279" t="s">
        <v>1</v>
      </c>
      <c r="F254" s="280" t="s">
        <v>427</v>
      </c>
      <c r="G254" s="278"/>
      <c r="H254" s="281">
        <v>54</v>
      </c>
      <c r="I254" s="282"/>
      <c r="J254" s="278"/>
      <c r="K254" s="278"/>
      <c r="L254" s="283"/>
      <c r="M254" s="284"/>
      <c r="N254" s="285"/>
      <c r="O254" s="285"/>
      <c r="P254" s="285"/>
      <c r="Q254" s="285"/>
      <c r="R254" s="285"/>
      <c r="S254" s="285"/>
      <c r="T254" s="28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87" t="s">
        <v>298</v>
      </c>
      <c r="AU254" s="287" t="s">
        <v>86</v>
      </c>
      <c r="AV254" s="13" t="s">
        <v>86</v>
      </c>
      <c r="AW254" s="13" t="s">
        <v>32</v>
      </c>
      <c r="AX254" s="13" t="s">
        <v>76</v>
      </c>
      <c r="AY254" s="287" t="s">
        <v>132</v>
      </c>
    </row>
    <row r="255" s="13" customFormat="1">
      <c r="A255" s="13"/>
      <c r="B255" s="277"/>
      <c r="C255" s="278"/>
      <c r="D255" s="257" t="s">
        <v>298</v>
      </c>
      <c r="E255" s="279" t="s">
        <v>1</v>
      </c>
      <c r="F255" s="280" t="s">
        <v>428</v>
      </c>
      <c r="G255" s="278"/>
      <c r="H255" s="281">
        <v>106</v>
      </c>
      <c r="I255" s="282"/>
      <c r="J255" s="278"/>
      <c r="K255" s="278"/>
      <c r="L255" s="283"/>
      <c r="M255" s="284"/>
      <c r="N255" s="285"/>
      <c r="O255" s="285"/>
      <c r="P255" s="285"/>
      <c r="Q255" s="285"/>
      <c r="R255" s="285"/>
      <c r="S255" s="285"/>
      <c r="T255" s="28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87" t="s">
        <v>298</v>
      </c>
      <c r="AU255" s="287" t="s">
        <v>86</v>
      </c>
      <c r="AV255" s="13" t="s">
        <v>86</v>
      </c>
      <c r="AW255" s="13" t="s">
        <v>32</v>
      </c>
      <c r="AX255" s="13" t="s">
        <v>76</v>
      </c>
      <c r="AY255" s="287" t="s">
        <v>132</v>
      </c>
    </row>
    <row r="256" s="14" customFormat="1">
      <c r="A256" s="14"/>
      <c r="B256" s="288"/>
      <c r="C256" s="289"/>
      <c r="D256" s="257" t="s">
        <v>298</v>
      </c>
      <c r="E256" s="290" t="s">
        <v>1</v>
      </c>
      <c r="F256" s="291" t="s">
        <v>315</v>
      </c>
      <c r="G256" s="289"/>
      <c r="H256" s="292">
        <v>160</v>
      </c>
      <c r="I256" s="293"/>
      <c r="J256" s="289"/>
      <c r="K256" s="289"/>
      <c r="L256" s="294"/>
      <c r="M256" s="295"/>
      <c r="N256" s="296"/>
      <c r="O256" s="296"/>
      <c r="P256" s="296"/>
      <c r="Q256" s="296"/>
      <c r="R256" s="296"/>
      <c r="S256" s="296"/>
      <c r="T256" s="29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98" t="s">
        <v>298</v>
      </c>
      <c r="AU256" s="298" t="s">
        <v>86</v>
      </c>
      <c r="AV256" s="14" t="s">
        <v>138</v>
      </c>
      <c r="AW256" s="14" t="s">
        <v>32</v>
      </c>
      <c r="AX256" s="14" t="s">
        <v>84</v>
      </c>
      <c r="AY256" s="298" t="s">
        <v>132</v>
      </c>
    </row>
    <row r="257" s="2" customFormat="1" ht="16.5" customHeight="1">
      <c r="A257" s="37"/>
      <c r="B257" s="38"/>
      <c r="C257" s="261" t="s">
        <v>171</v>
      </c>
      <c r="D257" s="261" t="s">
        <v>167</v>
      </c>
      <c r="E257" s="262" t="s">
        <v>429</v>
      </c>
      <c r="F257" s="263" t="s">
        <v>430</v>
      </c>
      <c r="G257" s="264" t="s">
        <v>157</v>
      </c>
      <c r="H257" s="265">
        <v>54</v>
      </c>
      <c r="I257" s="266"/>
      <c r="J257" s="267">
        <f>ROUND(I257*H257,2)</f>
        <v>0</v>
      </c>
      <c r="K257" s="268"/>
      <c r="L257" s="269"/>
      <c r="M257" s="270" t="s">
        <v>1</v>
      </c>
      <c r="N257" s="271" t="s">
        <v>41</v>
      </c>
      <c r="O257" s="90"/>
      <c r="P257" s="253">
        <f>O257*H257</f>
        <v>0</v>
      </c>
      <c r="Q257" s="253">
        <v>0.00071000000000000002</v>
      </c>
      <c r="R257" s="253">
        <f>Q257*H257</f>
        <v>0.038339999999999999</v>
      </c>
      <c r="S257" s="253">
        <v>0</v>
      </c>
      <c r="T257" s="25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55" t="s">
        <v>150</v>
      </c>
      <c r="AT257" s="255" t="s">
        <v>167</v>
      </c>
      <c r="AU257" s="255" t="s">
        <v>86</v>
      </c>
      <c r="AY257" s="16" t="s">
        <v>132</v>
      </c>
      <c r="BE257" s="256">
        <f>IF(N257="základní",J257,0)</f>
        <v>0</v>
      </c>
      <c r="BF257" s="256">
        <f>IF(N257="snížená",J257,0)</f>
        <v>0</v>
      </c>
      <c r="BG257" s="256">
        <f>IF(N257="zákl. přenesená",J257,0)</f>
        <v>0</v>
      </c>
      <c r="BH257" s="256">
        <f>IF(N257="sníž. přenesená",J257,0)</f>
        <v>0</v>
      </c>
      <c r="BI257" s="256">
        <f>IF(N257="nulová",J257,0)</f>
        <v>0</v>
      </c>
      <c r="BJ257" s="16" t="s">
        <v>84</v>
      </c>
      <c r="BK257" s="256">
        <f>ROUND(I257*H257,2)</f>
        <v>0</v>
      </c>
      <c r="BL257" s="16" t="s">
        <v>138</v>
      </c>
      <c r="BM257" s="255" t="s">
        <v>431</v>
      </c>
    </row>
    <row r="258" s="2" customFormat="1">
      <c r="A258" s="37"/>
      <c r="B258" s="38"/>
      <c r="C258" s="39"/>
      <c r="D258" s="257" t="s">
        <v>139</v>
      </c>
      <c r="E258" s="39"/>
      <c r="F258" s="258" t="s">
        <v>430</v>
      </c>
      <c r="G258" s="39"/>
      <c r="H258" s="39"/>
      <c r="I258" s="153"/>
      <c r="J258" s="39"/>
      <c r="K258" s="39"/>
      <c r="L258" s="43"/>
      <c r="M258" s="259"/>
      <c r="N258" s="260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139</v>
      </c>
      <c r="AU258" s="16" t="s">
        <v>86</v>
      </c>
    </row>
    <row r="259" s="13" customFormat="1">
      <c r="A259" s="13"/>
      <c r="B259" s="277"/>
      <c r="C259" s="278"/>
      <c r="D259" s="257" t="s">
        <v>298</v>
      </c>
      <c r="E259" s="279" t="s">
        <v>1</v>
      </c>
      <c r="F259" s="280" t="s">
        <v>432</v>
      </c>
      <c r="G259" s="278"/>
      <c r="H259" s="281">
        <v>54</v>
      </c>
      <c r="I259" s="282"/>
      <c r="J259" s="278"/>
      <c r="K259" s="278"/>
      <c r="L259" s="283"/>
      <c r="M259" s="284"/>
      <c r="N259" s="285"/>
      <c r="O259" s="285"/>
      <c r="P259" s="285"/>
      <c r="Q259" s="285"/>
      <c r="R259" s="285"/>
      <c r="S259" s="285"/>
      <c r="T259" s="28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87" t="s">
        <v>298</v>
      </c>
      <c r="AU259" s="287" t="s">
        <v>86</v>
      </c>
      <c r="AV259" s="13" t="s">
        <v>86</v>
      </c>
      <c r="AW259" s="13" t="s">
        <v>32</v>
      </c>
      <c r="AX259" s="13" t="s">
        <v>84</v>
      </c>
      <c r="AY259" s="287" t="s">
        <v>132</v>
      </c>
    </row>
    <row r="260" s="2" customFormat="1" ht="16.5" customHeight="1">
      <c r="A260" s="37"/>
      <c r="B260" s="38"/>
      <c r="C260" s="261" t="s">
        <v>175</v>
      </c>
      <c r="D260" s="261" t="s">
        <v>167</v>
      </c>
      <c r="E260" s="262" t="s">
        <v>433</v>
      </c>
      <c r="F260" s="263" t="s">
        <v>434</v>
      </c>
      <c r="G260" s="264" t="s">
        <v>157</v>
      </c>
      <c r="H260" s="265">
        <v>534</v>
      </c>
      <c r="I260" s="266"/>
      <c r="J260" s="267">
        <f>ROUND(I260*H260,2)</f>
        <v>0</v>
      </c>
      <c r="K260" s="268"/>
      <c r="L260" s="269"/>
      <c r="M260" s="270" t="s">
        <v>1</v>
      </c>
      <c r="N260" s="271" t="s">
        <v>41</v>
      </c>
      <c r="O260" s="90"/>
      <c r="P260" s="253">
        <f>O260*H260</f>
        <v>0</v>
      </c>
      <c r="Q260" s="253">
        <v>1.0000000000000001E-05</v>
      </c>
      <c r="R260" s="253">
        <f>Q260*H260</f>
        <v>0.0053400000000000001</v>
      </c>
      <c r="S260" s="253">
        <v>0</v>
      </c>
      <c r="T260" s="25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55" t="s">
        <v>150</v>
      </c>
      <c r="AT260" s="255" t="s">
        <v>167</v>
      </c>
      <c r="AU260" s="255" t="s">
        <v>86</v>
      </c>
      <c r="AY260" s="16" t="s">
        <v>132</v>
      </c>
      <c r="BE260" s="256">
        <f>IF(N260="základní",J260,0)</f>
        <v>0</v>
      </c>
      <c r="BF260" s="256">
        <f>IF(N260="snížená",J260,0)</f>
        <v>0</v>
      </c>
      <c r="BG260" s="256">
        <f>IF(N260="zákl. přenesená",J260,0)</f>
        <v>0</v>
      </c>
      <c r="BH260" s="256">
        <f>IF(N260="sníž. přenesená",J260,0)</f>
        <v>0</v>
      </c>
      <c r="BI260" s="256">
        <f>IF(N260="nulová",J260,0)</f>
        <v>0</v>
      </c>
      <c r="BJ260" s="16" t="s">
        <v>84</v>
      </c>
      <c r="BK260" s="256">
        <f>ROUND(I260*H260,2)</f>
        <v>0</v>
      </c>
      <c r="BL260" s="16" t="s">
        <v>138</v>
      </c>
      <c r="BM260" s="255" t="s">
        <v>435</v>
      </c>
    </row>
    <row r="261" s="2" customFormat="1">
      <c r="A261" s="37"/>
      <c r="B261" s="38"/>
      <c r="C261" s="39"/>
      <c r="D261" s="257" t="s">
        <v>139</v>
      </c>
      <c r="E261" s="39"/>
      <c r="F261" s="258" t="s">
        <v>434</v>
      </c>
      <c r="G261" s="39"/>
      <c r="H261" s="39"/>
      <c r="I261" s="153"/>
      <c r="J261" s="39"/>
      <c r="K261" s="39"/>
      <c r="L261" s="43"/>
      <c r="M261" s="259"/>
      <c r="N261" s="260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139</v>
      </c>
      <c r="AU261" s="16" t="s">
        <v>86</v>
      </c>
    </row>
    <row r="262" s="13" customFormat="1">
      <c r="A262" s="13"/>
      <c r="B262" s="277"/>
      <c r="C262" s="278"/>
      <c r="D262" s="257" t="s">
        <v>298</v>
      </c>
      <c r="E262" s="279" t="s">
        <v>1</v>
      </c>
      <c r="F262" s="280" t="s">
        <v>436</v>
      </c>
      <c r="G262" s="278"/>
      <c r="H262" s="281">
        <v>216</v>
      </c>
      <c r="I262" s="282"/>
      <c r="J262" s="278"/>
      <c r="K262" s="278"/>
      <c r="L262" s="283"/>
      <c r="M262" s="284"/>
      <c r="N262" s="285"/>
      <c r="O262" s="285"/>
      <c r="P262" s="285"/>
      <c r="Q262" s="285"/>
      <c r="R262" s="285"/>
      <c r="S262" s="285"/>
      <c r="T262" s="28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87" t="s">
        <v>298</v>
      </c>
      <c r="AU262" s="287" t="s">
        <v>86</v>
      </c>
      <c r="AV262" s="13" t="s">
        <v>86</v>
      </c>
      <c r="AW262" s="13" t="s">
        <v>32</v>
      </c>
      <c r="AX262" s="13" t="s">
        <v>76</v>
      </c>
      <c r="AY262" s="287" t="s">
        <v>132</v>
      </c>
    </row>
    <row r="263" s="13" customFormat="1">
      <c r="A263" s="13"/>
      <c r="B263" s="277"/>
      <c r="C263" s="278"/>
      <c r="D263" s="257" t="s">
        <v>298</v>
      </c>
      <c r="E263" s="279" t="s">
        <v>1</v>
      </c>
      <c r="F263" s="280" t="s">
        <v>437</v>
      </c>
      <c r="G263" s="278"/>
      <c r="H263" s="281">
        <v>318</v>
      </c>
      <c r="I263" s="282"/>
      <c r="J263" s="278"/>
      <c r="K263" s="278"/>
      <c r="L263" s="283"/>
      <c r="M263" s="284"/>
      <c r="N263" s="285"/>
      <c r="O263" s="285"/>
      <c r="P263" s="285"/>
      <c r="Q263" s="285"/>
      <c r="R263" s="285"/>
      <c r="S263" s="285"/>
      <c r="T263" s="28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87" t="s">
        <v>298</v>
      </c>
      <c r="AU263" s="287" t="s">
        <v>86</v>
      </c>
      <c r="AV263" s="13" t="s">
        <v>86</v>
      </c>
      <c r="AW263" s="13" t="s">
        <v>32</v>
      </c>
      <c r="AX263" s="13" t="s">
        <v>76</v>
      </c>
      <c r="AY263" s="287" t="s">
        <v>132</v>
      </c>
    </row>
    <row r="264" s="14" customFormat="1">
      <c r="A264" s="14"/>
      <c r="B264" s="288"/>
      <c r="C264" s="289"/>
      <c r="D264" s="257" t="s">
        <v>298</v>
      </c>
      <c r="E264" s="290" t="s">
        <v>1</v>
      </c>
      <c r="F264" s="291" t="s">
        <v>315</v>
      </c>
      <c r="G264" s="289"/>
      <c r="H264" s="292">
        <v>534</v>
      </c>
      <c r="I264" s="293"/>
      <c r="J264" s="289"/>
      <c r="K264" s="289"/>
      <c r="L264" s="294"/>
      <c r="M264" s="295"/>
      <c r="N264" s="296"/>
      <c r="O264" s="296"/>
      <c r="P264" s="296"/>
      <c r="Q264" s="296"/>
      <c r="R264" s="296"/>
      <c r="S264" s="296"/>
      <c r="T264" s="29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98" t="s">
        <v>298</v>
      </c>
      <c r="AU264" s="298" t="s">
        <v>86</v>
      </c>
      <c r="AV264" s="14" t="s">
        <v>138</v>
      </c>
      <c r="AW264" s="14" t="s">
        <v>32</v>
      </c>
      <c r="AX264" s="14" t="s">
        <v>84</v>
      </c>
      <c r="AY264" s="298" t="s">
        <v>132</v>
      </c>
    </row>
    <row r="265" s="2" customFormat="1" ht="16.5" customHeight="1">
      <c r="A265" s="37"/>
      <c r="B265" s="38"/>
      <c r="C265" s="243" t="s">
        <v>179</v>
      </c>
      <c r="D265" s="243" t="s">
        <v>134</v>
      </c>
      <c r="E265" s="244" t="s">
        <v>438</v>
      </c>
      <c r="F265" s="245" t="s">
        <v>439</v>
      </c>
      <c r="G265" s="246" t="s">
        <v>248</v>
      </c>
      <c r="H265" s="247">
        <v>32.399999999999999</v>
      </c>
      <c r="I265" s="248"/>
      <c r="J265" s="249">
        <f>ROUND(I265*H265,2)</f>
        <v>0</v>
      </c>
      <c r="K265" s="250"/>
      <c r="L265" s="43"/>
      <c r="M265" s="251" t="s">
        <v>1</v>
      </c>
      <c r="N265" s="252" t="s">
        <v>41</v>
      </c>
      <c r="O265" s="90"/>
      <c r="P265" s="253">
        <f>O265*H265</f>
        <v>0</v>
      </c>
      <c r="Q265" s="253">
        <v>4.0000000000000003E-05</v>
      </c>
      <c r="R265" s="253">
        <f>Q265*H265</f>
        <v>0.0012960000000000001</v>
      </c>
      <c r="S265" s="253">
        <v>0</v>
      </c>
      <c r="T265" s="25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55" t="s">
        <v>138</v>
      </c>
      <c r="AT265" s="255" t="s">
        <v>134</v>
      </c>
      <c r="AU265" s="255" t="s">
        <v>86</v>
      </c>
      <c r="AY265" s="16" t="s">
        <v>132</v>
      </c>
      <c r="BE265" s="256">
        <f>IF(N265="základní",J265,0)</f>
        <v>0</v>
      </c>
      <c r="BF265" s="256">
        <f>IF(N265="snížená",J265,0)</f>
        <v>0</v>
      </c>
      <c r="BG265" s="256">
        <f>IF(N265="zákl. přenesená",J265,0)</f>
        <v>0</v>
      </c>
      <c r="BH265" s="256">
        <f>IF(N265="sníž. přenesená",J265,0)</f>
        <v>0</v>
      </c>
      <c r="BI265" s="256">
        <f>IF(N265="nulová",J265,0)</f>
        <v>0</v>
      </c>
      <c r="BJ265" s="16" t="s">
        <v>84</v>
      </c>
      <c r="BK265" s="256">
        <f>ROUND(I265*H265,2)</f>
        <v>0</v>
      </c>
      <c r="BL265" s="16" t="s">
        <v>138</v>
      </c>
      <c r="BM265" s="255" t="s">
        <v>440</v>
      </c>
    </row>
    <row r="266" s="2" customFormat="1">
      <c r="A266" s="37"/>
      <c r="B266" s="38"/>
      <c r="C266" s="39"/>
      <c r="D266" s="257" t="s">
        <v>139</v>
      </c>
      <c r="E266" s="39"/>
      <c r="F266" s="258" t="s">
        <v>439</v>
      </c>
      <c r="G266" s="39"/>
      <c r="H266" s="39"/>
      <c r="I266" s="153"/>
      <c r="J266" s="39"/>
      <c r="K266" s="39"/>
      <c r="L266" s="43"/>
      <c r="M266" s="259"/>
      <c r="N266" s="260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139</v>
      </c>
      <c r="AU266" s="16" t="s">
        <v>86</v>
      </c>
    </row>
    <row r="267" s="2" customFormat="1">
      <c r="A267" s="37"/>
      <c r="B267" s="38"/>
      <c r="C267" s="39"/>
      <c r="D267" s="257" t="s">
        <v>294</v>
      </c>
      <c r="E267" s="39"/>
      <c r="F267" s="276" t="s">
        <v>441</v>
      </c>
      <c r="G267" s="39"/>
      <c r="H267" s="39"/>
      <c r="I267" s="153"/>
      <c r="J267" s="39"/>
      <c r="K267" s="39"/>
      <c r="L267" s="43"/>
      <c r="M267" s="259"/>
      <c r="N267" s="260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294</v>
      </c>
      <c r="AU267" s="16" t="s">
        <v>86</v>
      </c>
    </row>
    <row r="268" s="2" customFormat="1">
      <c r="A268" s="37"/>
      <c r="B268" s="38"/>
      <c r="C268" s="39"/>
      <c r="D268" s="257" t="s">
        <v>303</v>
      </c>
      <c r="E268" s="39"/>
      <c r="F268" s="276" t="s">
        <v>442</v>
      </c>
      <c r="G268" s="39"/>
      <c r="H268" s="39"/>
      <c r="I268" s="153"/>
      <c r="J268" s="39"/>
      <c r="K268" s="39"/>
      <c r="L268" s="43"/>
      <c r="M268" s="259"/>
      <c r="N268" s="260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303</v>
      </c>
      <c r="AU268" s="16" t="s">
        <v>86</v>
      </c>
    </row>
    <row r="269" s="13" customFormat="1">
      <c r="A269" s="13"/>
      <c r="B269" s="277"/>
      <c r="C269" s="278"/>
      <c r="D269" s="257" t="s">
        <v>298</v>
      </c>
      <c r="E269" s="279" t="s">
        <v>1</v>
      </c>
      <c r="F269" s="280" t="s">
        <v>443</v>
      </c>
      <c r="G269" s="278"/>
      <c r="H269" s="281">
        <v>32.399999999999999</v>
      </c>
      <c r="I269" s="282"/>
      <c r="J269" s="278"/>
      <c r="K269" s="278"/>
      <c r="L269" s="283"/>
      <c r="M269" s="284"/>
      <c r="N269" s="285"/>
      <c r="O269" s="285"/>
      <c r="P269" s="285"/>
      <c r="Q269" s="285"/>
      <c r="R269" s="285"/>
      <c r="S269" s="285"/>
      <c r="T269" s="28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87" t="s">
        <v>298</v>
      </c>
      <c r="AU269" s="287" t="s">
        <v>86</v>
      </c>
      <c r="AV269" s="13" t="s">
        <v>86</v>
      </c>
      <c r="AW269" s="13" t="s">
        <v>32</v>
      </c>
      <c r="AX269" s="13" t="s">
        <v>84</v>
      </c>
      <c r="AY269" s="287" t="s">
        <v>132</v>
      </c>
    </row>
    <row r="270" s="2" customFormat="1" ht="16.5" customHeight="1">
      <c r="A270" s="37"/>
      <c r="B270" s="38"/>
      <c r="C270" s="261" t="s">
        <v>183</v>
      </c>
      <c r="D270" s="261" t="s">
        <v>167</v>
      </c>
      <c r="E270" s="262" t="s">
        <v>444</v>
      </c>
      <c r="F270" s="263" t="s">
        <v>445</v>
      </c>
      <c r="G270" s="264" t="s">
        <v>219</v>
      </c>
      <c r="H270" s="265">
        <v>5.367</v>
      </c>
      <c r="I270" s="266"/>
      <c r="J270" s="267">
        <f>ROUND(I270*H270,2)</f>
        <v>0</v>
      </c>
      <c r="K270" s="268"/>
      <c r="L270" s="269"/>
      <c r="M270" s="270" t="s">
        <v>1</v>
      </c>
      <c r="N270" s="271" t="s">
        <v>41</v>
      </c>
      <c r="O270" s="90"/>
      <c r="P270" s="253">
        <f>O270*H270</f>
        <v>0</v>
      </c>
      <c r="Q270" s="253">
        <v>1</v>
      </c>
      <c r="R270" s="253">
        <f>Q270*H270</f>
        <v>5.367</v>
      </c>
      <c r="S270" s="253">
        <v>0</v>
      </c>
      <c r="T270" s="25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55" t="s">
        <v>150</v>
      </c>
      <c r="AT270" s="255" t="s">
        <v>167</v>
      </c>
      <c r="AU270" s="255" t="s">
        <v>86</v>
      </c>
      <c r="AY270" s="16" t="s">
        <v>132</v>
      </c>
      <c r="BE270" s="256">
        <f>IF(N270="základní",J270,0)</f>
        <v>0</v>
      </c>
      <c r="BF270" s="256">
        <f>IF(N270="snížená",J270,0)</f>
        <v>0</v>
      </c>
      <c r="BG270" s="256">
        <f>IF(N270="zákl. přenesená",J270,0)</f>
        <v>0</v>
      </c>
      <c r="BH270" s="256">
        <f>IF(N270="sníž. přenesená",J270,0)</f>
        <v>0</v>
      </c>
      <c r="BI270" s="256">
        <f>IF(N270="nulová",J270,0)</f>
        <v>0</v>
      </c>
      <c r="BJ270" s="16" t="s">
        <v>84</v>
      </c>
      <c r="BK270" s="256">
        <f>ROUND(I270*H270,2)</f>
        <v>0</v>
      </c>
      <c r="BL270" s="16" t="s">
        <v>138</v>
      </c>
      <c r="BM270" s="255" t="s">
        <v>446</v>
      </c>
    </row>
    <row r="271" s="2" customFormat="1">
      <c r="A271" s="37"/>
      <c r="B271" s="38"/>
      <c r="C271" s="39"/>
      <c r="D271" s="257" t="s">
        <v>139</v>
      </c>
      <c r="E271" s="39"/>
      <c r="F271" s="258" t="s">
        <v>445</v>
      </c>
      <c r="G271" s="39"/>
      <c r="H271" s="39"/>
      <c r="I271" s="153"/>
      <c r="J271" s="39"/>
      <c r="K271" s="39"/>
      <c r="L271" s="43"/>
      <c r="M271" s="259"/>
      <c r="N271" s="260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139</v>
      </c>
      <c r="AU271" s="16" t="s">
        <v>86</v>
      </c>
    </row>
    <row r="272" s="13" customFormat="1">
      <c r="A272" s="13"/>
      <c r="B272" s="277"/>
      <c r="C272" s="278"/>
      <c r="D272" s="257" t="s">
        <v>298</v>
      </c>
      <c r="E272" s="279" t="s">
        <v>1</v>
      </c>
      <c r="F272" s="280" t="s">
        <v>447</v>
      </c>
      <c r="G272" s="278"/>
      <c r="H272" s="281">
        <v>5.367</v>
      </c>
      <c r="I272" s="282"/>
      <c r="J272" s="278"/>
      <c r="K272" s="278"/>
      <c r="L272" s="283"/>
      <c r="M272" s="284"/>
      <c r="N272" s="285"/>
      <c r="O272" s="285"/>
      <c r="P272" s="285"/>
      <c r="Q272" s="285"/>
      <c r="R272" s="285"/>
      <c r="S272" s="285"/>
      <c r="T272" s="28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7" t="s">
        <v>298</v>
      </c>
      <c r="AU272" s="287" t="s">
        <v>86</v>
      </c>
      <c r="AV272" s="13" t="s">
        <v>86</v>
      </c>
      <c r="AW272" s="13" t="s">
        <v>32</v>
      </c>
      <c r="AX272" s="13" t="s">
        <v>84</v>
      </c>
      <c r="AY272" s="287" t="s">
        <v>132</v>
      </c>
    </row>
    <row r="273" s="2" customFormat="1" ht="21.75" customHeight="1">
      <c r="A273" s="37"/>
      <c r="B273" s="38"/>
      <c r="C273" s="243" t="s">
        <v>194</v>
      </c>
      <c r="D273" s="243" t="s">
        <v>134</v>
      </c>
      <c r="E273" s="244" t="s">
        <v>448</v>
      </c>
      <c r="F273" s="245" t="s">
        <v>449</v>
      </c>
      <c r="G273" s="246" t="s">
        <v>182</v>
      </c>
      <c r="H273" s="247">
        <v>748</v>
      </c>
      <c r="I273" s="248"/>
      <c r="J273" s="249">
        <f>ROUND(I273*H273,2)</f>
        <v>0</v>
      </c>
      <c r="K273" s="250"/>
      <c r="L273" s="43"/>
      <c r="M273" s="251" t="s">
        <v>1</v>
      </c>
      <c r="N273" s="252" t="s">
        <v>41</v>
      </c>
      <c r="O273" s="90"/>
      <c r="P273" s="253">
        <f>O273*H273</f>
        <v>0</v>
      </c>
      <c r="Q273" s="253">
        <v>0.001</v>
      </c>
      <c r="R273" s="253">
        <f>Q273*H273</f>
        <v>0.748</v>
      </c>
      <c r="S273" s="253">
        <v>0</v>
      </c>
      <c r="T273" s="25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55" t="s">
        <v>138</v>
      </c>
      <c r="AT273" s="255" t="s">
        <v>134</v>
      </c>
      <c r="AU273" s="255" t="s">
        <v>86</v>
      </c>
      <c r="AY273" s="16" t="s">
        <v>132</v>
      </c>
      <c r="BE273" s="256">
        <f>IF(N273="základní",J273,0)</f>
        <v>0</v>
      </c>
      <c r="BF273" s="256">
        <f>IF(N273="snížená",J273,0)</f>
        <v>0</v>
      </c>
      <c r="BG273" s="256">
        <f>IF(N273="zákl. přenesená",J273,0)</f>
        <v>0</v>
      </c>
      <c r="BH273" s="256">
        <f>IF(N273="sníž. přenesená",J273,0)</f>
        <v>0</v>
      </c>
      <c r="BI273" s="256">
        <f>IF(N273="nulová",J273,0)</f>
        <v>0</v>
      </c>
      <c r="BJ273" s="16" t="s">
        <v>84</v>
      </c>
      <c r="BK273" s="256">
        <f>ROUND(I273*H273,2)</f>
        <v>0</v>
      </c>
      <c r="BL273" s="16" t="s">
        <v>138</v>
      </c>
      <c r="BM273" s="255" t="s">
        <v>450</v>
      </c>
    </row>
    <row r="274" s="2" customFormat="1">
      <c r="A274" s="37"/>
      <c r="B274" s="38"/>
      <c r="C274" s="39"/>
      <c r="D274" s="257" t="s">
        <v>139</v>
      </c>
      <c r="E274" s="39"/>
      <c r="F274" s="258" t="s">
        <v>449</v>
      </c>
      <c r="G274" s="39"/>
      <c r="H274" s="39"/>
      <c r="I274" s="153"/>
      <c r="J274" s="39"/>
      <c r="K274" s="39"/>
      <c r="L274" s="43"/>
      <c r="M274" s="259"/>
      <c r="N274" s="260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139</v>
      </c>
      <c r="AU274" s="16" t="s">
        <v>86</v>
      </c>
    </row>
    <row r="275" s="2" customFormat="1">
      <c r="A275" s="37"/>
      <c r="B275" s="38"/>
      <c r="C275" s="39"/>
      <c r="D275" s="257" t="s">
        <v>294</v>
      </c>
      <c r="E275" s="39"/>
      <c r="F275" s="276" t="s">
        <v>451</v>
      </c>
      <c r="G275" s="39"/>
      <c r="H275" s="39"/>
      <c r="I275" s="153"/>
      <c r="J275" s="39"/>
      <c r="K275" s="39"/>
      <c r="L275" s="43"/>
      <c r="M275" s="259"/>
      <c r="N275" s="260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294</v>
      </c>
      <c r="AU275" s="16" t="s">
        <v>86</v>
      </c>
    </row>
    <row r="276" s="13" customFormat="1">
      <c r="A276" s="13"/>
      <c r="B276" s="277"/>
      <c r="C276" s="278"/>
      <c r="D276" s="257" t="s">
        <v>298</v>
      </c>
      <c r="E276" s="279" t="s">
        <v>1</v>
      </c>
      <c r="F276" s="280" t="s">
        <v>452</v>
      </c>
      <c r="G276" s="278"/>
      <c r="H276" s="281">
        <v>324</v>
      </c>
      <c r="I276" s="282"/>
      <c r="J276" s="278"/>
      <c r="K276" s="278"/>
      <c r="L276" s="283"/>
      <c r="M276" s="284"/>
      <c r="N276" s="285"/>
      <c r="O276" s="285"/>
      <c r="P276" s="285"/>
      <c r="Q276" s="285"/>
      <c r="R276" s="285"/>
      <c r="S276" s="285"/>
      <c r="T276" s="28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87" t="s">
        <v>298</v>
      </c>
      <c r="AU276" s="287" t="s">
        <v>86</v>
      </c>
      <c r="AV276" s="13" t="s">
        <v>86</v>
      </c>
      <c r="AW276" s="13" t="s">
        <v>32</v>
      </c>
      <c r="AX276" s="13" t="s">
        <v>76</v>
      </c>
      <c r="AY276" s="287" t="s">
        <v>132</v>
      </c>
    </row>
    <row r="277" s="13" customFormat="1">
      <c r="A277" s="13"/>
      <c r="B277" s="277"/>
      <c r="C277" s="278"/>
      <c r="D277" s="257" t="s">
        <v>298</v>
      </c>
      <c r="E277" s="279" t="s">
        <v>1</v>
      </c>
      <c r="F277" s="280" t="s">
        <v>453</v>
      </c>
      <c r="G277" s="278"/>
      <c r="H277" s="281">
        <v>424</v>
      </c>
      <c r="I277" s="282"/>
      <c r="J277" s="278"/>
      <c r="K277" s="278"/>
      <c r="L277" s="283"/>
      <c r="M277" s="284"/>
      <c r="N277" s="285"/>
      <c r="O277" s="285"/>
      <c r="P277" s="285"/>
      <c r="Q277" s="285"/>
      <c r="R277" s="285"/>
      <c r="S277" s="285"/>
      <c r="T277" s="28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87" t="s">
        <v>298</v>
      </c>
      <c r="AU277" s="287" t="s">
        <v>86</v>
      </c>
      <c r="AV277" s="13" t="s">
        <v>86</v>
      </c>
      <c r="AW277" s="13" t="s">
        <v>32</v>
      </c>
      <c r="AX277" s="13" t="s">
        <v>76</v>
      </c>
      <c r="AY277" s="287" t="s">
        <v>132</v>
      </c>
    </row>
    <row r="278" s="14" customFormat="1">
      <c r="A278" s="14"/>
      <c r="B278" s="288"/>
      <c r="C278" s="289"/>
      <c r="D278" s="257" t="s">
        <v>298</v>
      </c>
      <c r="E278" s="290" t="s">
        <v>1</v>
      </c>
      <c r="F278" s="291" t="s">
        <v>315</v>
      </c>
      <c r="G278" s="289"/>
      <c r="H278" s="292">
        <v>748</v>
      </c>
      <c r="I278" s="293"/>
      <c r="J278" s="289"/>
      <c r="K278" s="289"/>
      <c r="L278" s="294"/>
      <c r="M278" s="295"/>
      <c r="N278" s="296"/>
      <c r="O278" s="296"/>
      <c r="P278" s="296"/>
      <c r="Q278" s="296"/>
      <c r="R278" s="296"/>
      <c r="S278" s="296"/>
      <c r="T278" s="29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98" t="s">
        <v>298</v>
      </c>
      <c r="AU278" s="298" t="s">
        <v>86</v>
      </c>
      <c r="AV278" s="14" t="s">
        <v>138</v>
      </c>
      <c r="AW278" s="14" t="s">
        <v>32</v>
      </c>
      <c r="AX278" s="14" t="s">
        <v>84</v>
      </c>
      <c r="AY278" s="298" t="s">
        <v>132</v>
      </c>
    </row>
    <row r="279" s="2" customFormat="1" ht="21.75" customHeight="1">
      <c r="A279" s="37"/>
      <c r="B279" s="38"/>
      <c r="C279" s="243" t="s">
        <v>255</v>
      </c>
      <c r="D279" s="243" t="s">
        <v>134</v>
      </c>
      <c r="E279" s="244" t="s">
        <v>454</v>
      </c>
      <c r="F279" s="245" t="s">
        <v>455</v>
      </c>
      <c r="G279" s="246" t="s">
        <v>182</v>
      </c>
      <c r="H279" s="247">
        <v>274</v>
      </c>
      <c r="I279" s="248"/>
      <c r="J279" s="249">
        <f>ROUND(I279*H279,2)</f>
        <v>0</v>
      </c>
      <c r="K279" s="250"/>
      <c r="L279" s="43"/>
      <c r="M279" s="251" t="s">
        <v>1</v>
      </c>
      <c r="N279" s="252" t="s">
        <v>41</v>
      </c>
      <c r="O279" s="90"/>
      <c r="P279" s="253">
        <f>O279*H279</f>
        <v>0</v>
      </c>
      <c r="Q279" s="253">
        <v>1.0000000000000001E-05</v>
      </c>
      <c r="R279" s="253">
        <f>Q279*H279</f>
        <v>0.0027400000000000002</v>
      </c>
      <c r="S279" s="253">
        <v>0</v>
      </c>
      <c r="T279" s="25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55" t="s">
        <v>138</v>
      </c>
      <c r="AT279" s="255" t="s">
        <v>134</v>
      </c>
      <c r="AU279" s="255" t="s">
        <v>86</v>
      </c>
      <c r="AY279" s="16" t="s">
        <v>132</v>
      </c>
      <c r="BE279" s="256">
        <f>IF(N279="základní",J279,0)</f>
        <v>0</v>
      </c>
      <c r="BF279" s="256">
        <f>IF(N279="snížená",J279,0)</f>
        <v>0</v>
      </c>
      <c r="BG279" s="256">
        <f>IF(N279="zákl. přenesená",J279,0)</f>
        <v>0</v>
      </c>
      <c r="BH279" s="256">
        <f>IF(N279="sníž. přenesená",J279,0)</f>
        <v>0</v>
      </c>
      <c r="BI279" s="256">
        <f>IF(N279="nulová",J279,0)</f>
        <v>0</v>
      </c>
      <c r="BJ279" s="16" t="s">
        <v>84</v>
      </c>
      <c r="BK279" s="256">
        <f>ROUND(I279*H279,2)</f>
        <v>0</v>
      </c>
      <c r="BL279" s="16" t="s">
        <v>138</v>
      </c>
      <c r="BM279" s="255" t="s">
        <v>456</v>
      </c>
    </row>
    <row r="280" s="2" customFormat="1">
      <c r="A280" s="37"/>
      <c r="B280" s="38"/>
      <c r="C280" s="39"/>
      <c r="D280" s="257" t="s">
        <v>139</v>
      </c>
      <c r="E280" s="39"/>
      <c r="F280" s="258" t="s">
        <v>455</v>
      </c>
      <c r="G280" s="39"/>
      <c r="H280" s="39"/>
      <c r="I280" s="153"/>
      <c r="J280" s="39"/>
      <c r="K280" s="39"/>
      <c r="L280" s="43"/>
      <c r="M280" s="259"/>
      <c r="N280" s="260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139</v>
      </c>
      <c r="AU280" s="16" t="s">
        <v>86</v>
      </c>
    </row>
    <row r="281" s="2" customFormat="1">
      <c r="A281" s="37"/>
      <c r="B281" s="38"/>
      <c r="C281" s="39"/>
      <c r="D281" s="257" t="s">
        <v>294</v>
      </c>
      <c r="E281" s="39"/>
      <c r="F281" s="276" t="s">
        <v>369</v>
      </c>
      <c r="G281" s="39"/>
      <c r="H281" s="39"/>
      <c r="I281" s="153"/>
      <c r="J281" s="39"/>
      <c r="K281" s="39"/>
      <c r="L281" s="43"/>
      <c r="M281" s="259"/>
      <c r="N281" s="260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294</v>
      </c>
      <c r="AU281" s="16" t="s">
        <v>86</v>
      </c>
    </row>
    <row r="282" s="2" customFormat="1">
      <c r="A282" s="37"/>
      <c r="B282" s="38"/>
      <c r="C282" s="39"/>
      <c r="D282" s="257" t="s">
        <v>303</v>
      </c>
      <c r="E282" s="39"/>
      <c r="F282" s="276" t="s">
        <v>457</v>
      </c>
      <c r="G282" s="39"/>
      <c r="H282" s="39"/>
      <c r="I282" s="153"/>
      <c r="J282" s="39"/>
      <c r="K282" s="39"/>
      <c r="L282" s="43"/>
      <c r="M282" s="259"/>
      <c r="N282" s="260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303</v>
      </c>
      <c r="AU282" s="16" t="s">
        <v>86</v>
      </c>
    </row>
    <row r="283" s="13" customFormat="1">
      <c r="A283" s="13"/>
      <c r="B283" s="277"/>
      <c r="C283" s="278"/>
      <c r="D283" s="257" t="s">
        <v>298</v>
      </c>
      <c r="E283" s="279" t="s">
        <v>1</v>
      </c>
      <c r="F283" s="280" t="s">
        <v>458</v>
      </c>
      <c r="G283" s="278"/>
      <c r="H283" s="281">
        <v>274</v>
      </c>
      <c r="I283" s="282"/>
      <c r="J283" s="278"/>
      <c r="K283" s="278"/>
      <c r="L283" s="283"/>
      <c r="M283" s="284"/>
      <c r="N283" s="285"/>
      <c r="O283" s="285"/>
      <c r="P283" s="285"/>
      <c r="Q283" s="285"/>
      <c r="R283" s="285"/>
      <c r="S283" s="285"/>
      <c r="T283" s="28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87" t="s">
        <v>298</v>
      </c>
      <c r="AU283" s="287" t="s">
        <v>86</v>
      </c>
      <c r="AV283" s="13" t="s">
        <v>86</v>
      </c>
      <c r="AW283" s="13" t="s">
        <v>32</v>
      </c>
      <c r="AX283" s="13" t="s">
        <v>84</v>
      </c>
      <c r="AY283" s="287" t="s">
        <v>132</v>
      </c>
    </row>
    <row r="284" s="2" customFormat="1" ht="16.5" customHeight="1">
      <c r="A284" s="37"/>
      <c r="B284" s="38"/>
      <c r="C284" s="261" t="s">
        <v>197</v>
      </c>
      <c r="D284" s="261" t="s">
        <v>167</v>
      </c>
      <c r="E284" s="262" t="s">
        <v>184</v>
      </c>
      <c r="F284" s="263" t="s">
        <v>185</v>
      </c>
      <c r="G284" s="264" t="s">
        <v>182</v>
      </c>
      <c r="H284" s="265">
        <v>328.80000000000001</v>
      </c>
      <c r="I284" s="266"/>
      <c r="J284" s="267">
        <f>ROUND(I284*H284,2)</f>
        <v>0</v>
      </c>
      <c r="K284" s="268"/>
      <c r="L284" s="269"/>
      <c r="M284" s="270" t="s">
        <v>1</v>
      </c>
      <c r="N284" s="271" t="s">
        <v>41</v>
      </c>
      <c r="O284" s="90"/>
      <c r="P284" s="253">
        <f>O284*H284</f>
        <v>0</v>
      </c>
      <c r="Q284" s="253">
        <v>0.00036000000000000002</v>
      </c>
      <c r="R284" s="253">
        <f>Q284*H284</f>
        <v>0.11836800000000002</v>
      </c>
      <c r="S284" s="253">
        <v>0</v>
      </c>
      <c r="T284" s="254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55" t="s">
        <v>150</v>
      </c>
      <c r="AT284" s="255" t="s">
        <v>167</v>
      </c>
      <c r="AU284" s="255" t="s">
        <v>86</v>
      </c>
      <c r="AY284" s="16" t="s">
        <v>132</v>
      </c>
      <c r="BE284" s="256">
        <f>IF(N284="základní",J284,0)</f>
        <v>0</v>
      </c>
      <c r="BF284" s="256">
        <f>IF(N284="snížená",J284,0)</f>
        <v>0</v>
      </c>
      <c r="BG284" s="256">
        <f>IF(N284="zákl. přenesená",J284,0)</f>
        <v>0</v>
      </c>
      <c r="BH284" s="256">
        <f>IF(N284="sníž. přenesená",J284,0)</f>
        <v>0</v>
      </c>
      <c r="BI284" s="256">
        <f>IF(N284="nulová",J284,0)</f>
        <v>0</v>
      </c>
      <c r="BJ284" s="16" t="s">
        <v>84</v>
      </c>
      <c r="BK284" s="256">
        <f>ROUND(I284*H284,2)</f>
        <v>0</v>
      </c>
      <c r="BL284" s="16" t="s">
        <v>138</v>
      </c>
      <c r="BM284" s="255" t="s">
        <v>459</v>
      </c>
    </row>
    <row r="285" s="2" customFormat="1">
      <c r="A285" s="37"/>
      <c r="B285" s="38"/>
      <c r="C285" s="39"/>
      <c r="D285" s="257" t="s">
        <v>139</v>
      </c>
      <c r="E285" s="39"/>
      <c r="F285" s="258" t="s">
        <v>185</v>
      </c>
      <c r="G285" s="39"/>
      <c r="H285" s="39"/>
      <c r="I285" s="153"/>
      <c r="J285" s="39"/>
      <c r="K285" s="39"/>
      <c r="L285" s="43"/>
      <c r="M285" s="259"/>
      <c r="N285" s="260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139</v>
      </c>
      <c r="AU285" s="16" t="s">
        <v>86</v>
      </c>
    </row>
    <row r="286" s="2" customFormat="1">
      <c r="A286" s="37"/>
      <c r="B286" s="38"/>
      <c r="C286" s="39"/>
      <c r="D286" s="257" t="s">
        <v>303</v>
      </c>
      <c r="E286" s="39"/>
      <c r="F286" s="276" t="s">
        <v>460</v>
      </c>
      <c r="G286" s="39"/>
      <c r="H286" s="39"/>
      <c r="I286" s="153"/>
      <c r="J286" s="39"/>
      <c r="K286" s="39"/>
      <c r="L286" s="43"/>
      <c r="M286" s="259"/>
      <c r="N286" s="260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303</v>
      </c>
      <c r="AU286" s="16" t="s">
        <v>86</v>
      </c>
    </row>
    <row r="287" s="13" customFormat="1">
      <c r="A287" s="13"/>
      <c r="B287" s="277"/>
      <c r="C287" s="278"/>
      <c r="D287" s="257" t="s">
        <v>298</v>
      </c>
      <c r="E287" s="279" t="s">
        <v>1</v>
      </c>
      <c r="F287" s="280" t="s">
        <v>461</v>
      </c>
      <c r="G287" s="278"/>
      <c r="H287" s="281">
        <v>328.80000000000001</v>
      </c>
      <c r="I287" s="282"/>
      <c r="J287" s="278"/>
      <c r="K287" s="278"/>
      <c r="L287" s="283"/>
      <c r="M287" s="284"/>
      <c r="N287" s="285"/>
      <c r="O287" s="285"/>
      <c r="P287" s="285"/>
      <c r="Q287" s="285"/>
      <c r="R287" s="285"/>
      <c r="S287" s="285"/>
      <c r="T287" s="28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7" t="s">
        <v>298</v>
      </c>
      <c r="AU287" s="287" t="s">
        <v>86</v>
      </c>
      <c r="AV287" s="13" t="s">
        <v>86</v>
      </c>
      <c r="AW287" s="13" t="s">
        <v>32</v>
      </c>
      <c r="AX287" s="13" t="s">
        <v>84</v>
      </c>
      <c r="AY287" s="287" t="s">
        <v>132</v>
      </c>
    </row>
    <row r="288" s="12" customFormat="1" ht="22.8" customHeight="1">
      <c r="A288" s="12"/>
      <c r="B288" s="227"/>
      <c r="C288" s="228"/>
      <c r="D288" s="229" t="s">
        <v>75</v>
      </c>
      <c r="E288" s="241" t="s">
        <v>462</v>
      </c>
      <c r="F288" s="241" t="s">
        <v>463</v>
      </c>
      <c r="G288" s="228"/>
      <c r="H288" s="228"/>
      <c r="I288" s="231"/>
      <c r="J288" s="242">
        <f>BK288</f>
        <v>0</v>
      </c>
      <c r="K288" s="228"/>
      <c r="L288" s="233"/>
      <c r="M288" s="234"/>
      <c r="N288" s="235"/>
      <c r="O288" s="235"/>
      <c r="P288" s="236">
        <f>SUM(P289:P292)</f>
        <v>0</v>
      </c>
      <c r="Q288" s="235"/>
      <c r="R288" s="236">
        <f>SUM(R289:R292)</f>
        <v>0</v>
      </c>
      <c r="S288" s="235"/>
      <c r="T288" s="237">
        <f>SUM(T289:T292)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38" t="s">
        <v>84</v>
      </c>
      <c r="AT288" s="239" t="s">
        <v>75</v>
      </c>
      <c r="AU288" s="239" t="s">
        <v>84</v>
      </c>
      <c r="AY288" s="238" t="s">
        <v>132</v>
      </c>
      <c r="BK288" s="240">
        <f>SUM(BK289:BK292)</f>
        <v>0</v>
      </c>
    </row>
    <row r="289" s="2" customFormat="1" ht="21.75" customHeight="1">
      <c r="A289" s="37"/>
      <c r="B289" s="38"/>
      <c r="C289" s="243" t="s">
        <v>266</v>
      </c>
      <c r="D289" s="243" t="s">
        <v>134</v>
      </c>
      <c r="E289" s="244" t="s">
        <v>464</v>
      </c>
      <c r="F289" s="245" t="s">
        <v>465</v>
      </c>
      <c r="G289" s="246" t="s">
        <v>219</v>
      </c>
      <c r="H289" s="247">
        <v>501.858</v>
      </c>
      <c r="I289" s="248"/>
      <c r="J289" s="249">
        <f>ROUND(I289*H289,2)</f>
        <v>0</v>
      </c>
      <c r="K289" s="250"/>
      <c r="L289" s="43"/>
      <c r="M289" s="251" t="s">
        <v>1</v>
      </c>
      <c r="N289" s="252" t="s">
        <v>41</v>
      </c>
      <c r="O289" s="90"/>
      <c r="P289" s="253">
        <f>O289*H289</f>
        <v>0</v>
      </c>
      <c r="Q289" s="253">
        <v>0</v>
      </c>
      <c r="R289" s="253">
        <f>Q289*H289</f>
        <v>0</v>
      </c>
      <c r="S289" s="253">
        <v>0</v>
      </c>
      <c r="T289" s="25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55" t="s">
        <v>138</v>
      </c>
      <c r="AT289" s="255" t="s">
        <v>134</v>
      </c>
      <c r="AU289" s="255" t="s">
        <v>86</v>
      </c>
      <c r="AY289" s="16" t="s">
        <v>132</v>
      </c>
      <c r="BE289" s="256">
        <f>IF(N289="základní",J289,0)</f>
        <v>0</v>
      </c>
      <c r="BF289" s="256">
        <f>IF(N289="snížená",J289,0)</f>
        <v>0</v>
      </c>
      <c r="BG289" s="256">
        <f>IF(N289="zákl. přenesená",J289,0)</f>
        <v>0</v>
      </c>
      <c r="BH289" s="256">
        <f>IF(N289="sníž. přenesená",J289,0)</f>
        <v>0</v>
      </c>
      <c r="BI289" s="256">
        <f>IF(N289="nulová",J289,0)</f>
        <v>0</v>
      </c>
      <c r="BJ289" s="16" t="s">
        <v>84</v>
      </c>
      <c r="BK289" s="256">
        <f>ROUND(I289*H289,2)</f>
        <v>0</v>
      </c>
      <c r="BL289" s="16" t="s">
        <v>138</v>
      </c>
      <c r="BM289" s="255" t="s">
        <v>466</v>
      </c>
    </row>
    <row r="290" s="2" customFormat="1">
      <c r="A290" s="37"/>
      <c r="B290" s="38"/>
      <c r="C290" s="39"/>
      <c r="D290" s="257" t="s">
        <v>139</v>
      </c>
      <c r="E290" s="39"/>
      <c r="F290" s="258" t="s">
        <v>465</v>
      </c>
      <c r="G290" s="39"/>
      <c r="H290" s="39"/>
      <c r="I290" s="153"/>
      <c r="J290" s="39"/>
      <c r="K290" s="39"/>
      <c r="L290" s="43"/>
      <c r="M290" s="259"/>
      <c r="N290" s="260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139</v>
      </c>
      <c r="AU290" s="16" t="s">
        <v>86</v>
      </c>
    </row>
    <row r="291" s="2" customFormat="1">
      <c r="A291" s="37"/>
      <c r="B291" s="38"/>
      <c r="C291" s="39"/>
      <c r="D291" s="257" t="s">
        <v>294</v>
      </c>
      <c r="E291" s="39"/>
      <c r="F291" s="276" t="s">
        <v>467</v>
      </c>
      <c r="G291" s="39"/>
      <c r="H291" s="39"/>
      <c r="I291" s="153"/>
      <c r="J291" s="39"/>
      <c r="K291" s="39"/>
      <c r="L291" s="43"/>
      <c r="M291" s="259"/>
      <c r="N291" s="260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294</v>
      </c>
      <c r="AU291" s="16" t="s">
        <v>86</v>
      </c>
    </row>
    <row r="292" s="2" customFormat="1">
      <c r="A292" s="37"/>
      <c r="B292" s="38"/>
      <c r="C292" s="39"/>
      <c r="D292" s="257" t="s">
        <v>303</v>
      </c>
      <c r="E292" s="39"/>
      <c r="F292" s="276" t="s">
        <v>468</v>
      </c>
      <c r="G292" s="39"/>
      <c r="H292" s="39"/>
      <c r="I292" s="153"/>
      <c r="J292" s="39"/>
      <c r="K292" s="39"/>
      <c r="L292" s="43"/>
      <c r="M292" s="259"/>
      <c r="N292" s="260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303</v>
      </c>
      <c r="AU292" s="16" t="s">
        <v>86</v>
      </c>
    </row>
    <row r="293" s="12" customFormat="1" ht="22.8" customHeight="1">
      <c r="A293" s="12"/>
      <c r="B293" s="227"/>
      <c r="C293" s="228"/>
      <c r="D293" s="229" t="s">
        <v>75</v>
      </c>
      <c r="E293" s="241" t="s">
        <v>253</v>
      </c>
      <c r="F293" s="241" t="s">
        <v>254</v>
      </c>
      <c r="G293" s="228"/>
      <c r="H293" s="228"/>
      <c r="I293" s="231"/>
      <c r="J293" s="242">
        <f>BK293</f>
        <v>0</v>
      </c>
      <c r="K293" s="228"/>
      <c r="L293" s="233"/>
      <c r="M293" s="234"/>
      <c r="N293" s="235"/>
      <c r="O293" s="235"/>
      <c r="P293" s="236">
        <f>SUM(P294:P296)</f>
        <v>0</v>
      </c>
      <c r="Q293" s="235"/>
      <c r="R293" s="236">
        <f>SUM(R294:R296)</f>
        <v>0</v>
      </c>
      <c r="S293" s="235"/>
      <c r="T293" s="237">
        <f>SUM(T294:T296)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38" t="s">
        <v>84</v>
      </c>
      <c r="AT293" s="239" t="s">
        <v>75</v>
      </c>
      <c r="AU293" s="239" t="s">
        <v>84</v>
      </c>
      <c r="AY293" s="238" t="s">
        <v>132</v>
      </c>
      <c r="BK293" s="240">
        <f>SUM(BK294:BK296)</f>
        <v>0</v>
      </c>
    </row>
    <row r="294" s="2" customFormat="1" ht="16.5" customHeight="1">
      <c r="A294" s="37"/>
      <c r="B294" s="38"/>
      <c r="C294" s="243" t="s">
        <v>200</v>
      </c>
      <c r="D294" s="243" t="s">
        <v>134</v>
      </c>
      <c r="E294" s="244" t="s">
        <v>256</v>
      </c>
      <c r="F294" s="245" t="s">
        <v>469</v>
      </c>
      <c r="G294" s="246" t="s">
        <v>219</v>
      </c>
      <c r="H294" s="247">
        <v>27.620000000000001</v>
      </c>
      <c r="I294" s="248"/>
      <c r="J294" s="249">
        <f>ROUND(I294*H294,2)</f>
        <v>0</v>
      </c>
      <c r="K294" s="250"/>
      <c r="L294" s="43"/>
      <c r="M294" s="251" t="s">
        <v>1</v>
      </c>
      <c r="N294" s="252" t="s">
        <v>41</v>
      </c>
      <c r="O294" s="90"/>
      <c r="P294" s="253">
        <f>O294*H294</f>
        <v>0</v>
      </c>
      <c r="Q294" s="253">
        <v>0</v>
      </c>
      <c r="R294" s="253">
        <f>Q294*H294</f>
        <v>0</v>
      </c>
      <c r="S294" s="253">
        <v>0</v>
      </c>
      <c r="T294" s="254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55" t="s">
        <v>138</v>
      </c>
      <c r="AT294" s="255" t="s">
        <v>134</v>
      </c>
      <c r="AU294" s="255" t="s">
        <v>86</v>
      </c>
      <c r="AY294" s="16" t="s">
        <v>132</v>
      </c>
      <c r="BE294" s="256">
        <f>IF(N294="základní",J294,0)</f>
        <v>0</v>
      </c>
      <c r="BF294" s="256">
        <f>IF(N294="snížená",J294,0)</f>
        <v>0</v>
      </c>
      <c r="BG294" s="256">
        <f>IF(N294="zákl. přenesená",J294,0)</f>
        <v>0</v>
      </c>
      <c r="BH294" s="256">
        <f>IF(N294="sníž. přenesená",J294,0)</f>
        <v>0</v>
      </c>
      <c r="BI294" s="256">
        <f>IF(N294="nulová",J294,0)</f>
        <v>0</v>
      </c>
      <c r="BJ294" s="16" t="s">
        <v>84</v>
      </c>
      <c r="BK294" s="256">
        <f>ROUND(I294*H294,2)</f>
        <v>0</v>
      </c>
      <c r="BL294" s="16" t="s">
        <v>138</v>
      </c>
      <c r="BM294" s="255" t="s">
        <v>470</v>
      </c>
    </row>
    <row r="295" s="2" customFormat="1">
      <c r="A295" s="37"/>
      <c r="B295" s="38"/>
      <c r="C295" s="39"/>
      <c r="D295" s="257" t="s">
        <v>139</v>
      </c>
      <c r="E295" s="39"/>
      <c r="F295" s="258" t="s">
        <v>469</v>
      </c>
      <c r="G295" s="39"/>
      <c r="H295" s="39"/>
      <c r="I295" s="153"/>
      <c r="J295" s="39"/>
      <c r="K295" s="39"/>
      <c r="L295" s="43"/>
      <c r="M295" s="259"/>
      <c r="N295" s="260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139</v>
      </c>
      <c r="AU295" s="16" t="s">
        <v>86</v>
      </c>
    </row>
    <row r="296" s="2" customFormat="1">
      <c r="A296" s="37"/>
      <c r="B296" s="38"/>
      <c r="C296" s="39"/>
      <c r="D296" s="257" t="s">
        <v>294</v>
      </c>
      <c r="E296" s="39"/>
      <c r="F296" s="276" t="s">
        <v>471</v>
      </c>
      <c r="G296" s="39"/>
      <c r="H296" s="39"/>
      <c r="I296" s="153"/>
      <c r="J296" s="39"/>
      <c r="K296" s="39"/>
      <c r="L296" s="43"/>
      <c r="M296" s="259"/>
      <c r="N296" s="260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294</v>
      </c>
      <c r="AU296" s="16" t="s">
        <v>86</v>
      </c>
    </row>
    <row r="297" s="12" customFormat="1" ht="25.92" customHeight="1">
      <c r="A297" s="12"/>
      <c r="B297" s="227"/>
      <c r="C297" s="228"/>
      <c r="D297" s="229" t="s">
        <v>75</v>
      </c>
      <c r="E297" s="230" t="s">
        <v>472</v>
      </c>
      <c r="F297" s="230" t="s">
        <v>473</v>
      </c>
      <c r="G297" s="228"/>
      <c r="H297" s="228"/>
      <c r="I297" s="231"/>
      <c r="J297" s="232">
        <f>BK297</f>
        <v>0</v>
      </c>
      <c r="K297" s="228"/>
      <c r="L297" s="233"/>
      <c r="M297" s="234"/>
      <c r="N297" s="235"/>
      <c r="O297" s="235"/>
      <c r="P297" s="236">
        <f>P298</f>
        <v>0</v>
      </c>
      <c r="Q297" s="235"/>
      <c r="R297" s="236">
        <f>R298</f>
        <v>0.00241333</v>
      </c>
      <c r="S297" s="235"/>
      <c r="T297" s="237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38" t="s">
        <v>86</v>
      </c>
      <c r="AT297" s="239" t="s">
        <v>75</v>
      </c>
      <c r="AU297" s="239" t="s">
        <v>76</v>
      </c>
      <c r="AY297" s="238" t="s">
        <v>132</v>
      </c>
      <c r="BK297" s="240">
        <f>BK298</f>
        <v>0</v>
      </c>
    </row>
    <row r="298" s="12" customFormat="1" ht="22.8" customHeight="1">
      <c r="A298" s="12"/>
      <c r="B298" s="227"/>
      <c r="C298" s="228"/>
      <c r="D298" s="229" t="s">
        <v>75</v>
      </c>
      <c r="E298" s="241" t="s">
        <v>474</v>
      </c>
      <c r="F298" s="241" t="s">
        <v>475</v>
      </c>
      <c r="G298" s="228"/>
      <c r="H298" s="228"/>
      <c r="I298" s="231"/>
      <c r="J298" s="242">
        <f>BK298</f>
        <v>0</v>
      </c>
      <c r="K298" s="228"/>
      <c r="L298" s="233"/>
      <c r="M298" s="234"/>
      <c r="N298" s="235"/>
      <c r="O298" s="235"/>
      <c r="P298" s="236">
        <f>SUM(P299:P308)</f>
        <v>0</v>
      </c>
      <c r="Q298" s="235"/>
      <c r="R298" s="236">
        <f>SUM(R299:R308)</f>
        <v>0.00241333</v>
      </c>
      <c r="S298" s="235"/>
      <c r="T298" s="237">
        <f>SUM(T299:T308)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38" t="s">
        <v>86</v>
      </c>
      <c r="AT298" s="239" t="s">
        <v>75</v>
      </c>
      <c r="AU298" s="239" t="s">
        <v>84</v>
      </c>
      <c r="AY298" s="238" t="s">
        <v>132</v>
      </c>
      <c r="BK298" s="240">
        <f>SUM(BK299:BK308)</f>
        <v>0</v>
      </c>
    </row>
    <row r="299" s="2" customFormat="1" ht="16.5" customHeight="1">
      <c r="A299" s="37"/>
      <c r="B299" s="38"/>
      <c r="C299" s="243" t="s">
        <v>204</v>
      </c>
      <c r="D299" s="243" t="s">
        <v>134</v>
      </c>
      <c r="E299" s="244" t="s">
        <v>476</v>
      </c>
      <c r="F299" s="245" t="s">
        <v>477</v>
      </c>
      <c r="G299" s="246" t="s">
        <v>145</v>
      </c>
      <c r="H299" s="247">
        <v>0.72899999999999998</v>
      </c>
      <c r="I299" s="248"/>
      <c r="J299" s="249">
        <f>ROUND(I299*H299,2)</f>
        <v>0</v>
      </c>
      <c r="K299" s="250"/>
      <c r="L299" s="43"/>
      <c r="M299" s="251" t="s">
        <v>1</v>
      </c>
      <c r="N299" s="252" t="s">
        <v>41</v>
      </c>
      <c r="O299" s="90"/>
      <c r="P299" s="253">
        <f>O299*H299</f>
        <v>0</v>
      </c>
      <c r="Q299" s="253">
        <v>0.00013999999999999999</v>
      </c>
      <c r="R299" s="253">
        <f>Q299*H299</f>
        <v>0.00010205999999999998</v>
      </c>
      <c r="S299" s="253">
        <v>0</v>
      </c>
      <c r="T299" s="25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55" t="s">
        <v>140</v>
      </c>
      <c r="AT299" s="255" t="s">
        <v>134</v>
      </c>
      <c r="AU299" s="255" t="s">
        <v>86</v>
      </c>
      <c r="AY299" s="16" t="s">
        <v>132</v>
      </c>
      <c r="BE299" s="256">
        <f>IF(N299="základní",J299,0)</f>
        <v>0</v>
      </c>
      <c r="BF299" s="256">
        <f>IF(N299="snížená",J299,0)</f>
        <v>0</v>
      </c>
      <c r="BG299" s="256">
        <f>IF(N299="zákl. přenesená",J299,0)</f>
        <v>0</v>
      </c>
      <c r="BH299" s="256">
        <f>IF(N299="sníž. přenesená",J299,0)</f>
        <v>0</v>
      </c>
      <c r="BI299" s="256">
        <f>IF(N299="nulová",J299,0)</f>
        <v>0</v>
      </c>
      <c r="BJ299" s="16" t="s">
        <v>84</v>
      </c>
      <c r="BK299" s="256">
        <f>ROUND(I299*H299,2)</f>
        <v>0</v>
      </c>
      <c r="BL299" s="16" t="s">
        <v>140</v>
      </c>
      <c r="BM299" s="255" t="s">
        <v>478</v>
      </c>
    </row>
    <row r="300" s="2" customFormat="1">
      <c r="A300" s="37"/>
      <c r="B300" s="38"/>
      <c r="C300" s="39"/>
      <c r="D300" s="257" t="s">
        <v>139</v>
      </c>
      <c r="E300" s="39"/>
      <c r="F300" s="258" t="s">
        <v>477</v>
      </c>
      <c r="G300" s="39"/>
      <c r="H300" s="39"/>
      <c r="I300" s="153"/>
      <c r="J300" s="39"/>
      <c r="K300" s="39"/>
      <c r="L300" s="43"/>
      <c r="M300" s="259"/>
      <c r="N300" s="260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139</v>
      </c>
      <c r="AU300" s="16" t="s">
        <v>86</v>
      </c>
    </row>
    <row r="301" s="2" customFormat="1">
      <c r="A301" s="37"/>
      <c r="B301" s="38"/>
      <c r="C301" s="39"/>
      <c r="D301" s="257" t="s">
        <v>303</v>
      </c>
      <c r="E301" s="39"/>
      <c r="F301" s="276" t="s">
        <v>479</v>
      </c>
      <c r="G301" s="39"/>
      <c r="H301" s="39"/>
      <c r="I301" s="153"/>
      <c r="J301" s="39"/>
      <c r="K301" s="39"/>
      <c r="L301" s="43"/>
      <c r="M301" s="259"/>
      <c r="N301" s="260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303</v>
      </c>
      <c r="AU301" s="16" t="s">
        <v>86</v>
      </c>
    </row>
    <row r="302" s="13" customFormat="1">
      <c r="A302" s="13"/>
      <c r="B302" s="277"/>
      <c r="C302" s="278"/>
      <c r="D302" s="257" t="s">
        <v>298</v>
      </c>
      <c r="E302" s="279" t="s">
        <v>1</v>
      </c>
      <c r="F302" s="280" t="s">
        <v>480</v>
      </c>
      <c r="G302" s="278"/>
      <c r="H302" s="281">
        <v>0.72899999999999998</v>
      </c>
      <c r="I302" s="282"/>
      <c r="J302" s="278"/>
      <c r="K302" s="278"/>
      <c r="L302" s="283"/>
      <c r="M302" s="284"/>
      <c r="N302" s="285"/>
      <c r="O302" s="285"/>
      <c r="P302" s="285"/>
      <c r="Q302" s="285"/>
      <c r="R302" s="285"/>
      <c r="S302" s="285"/>
      <c r="T302" s="28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87" t="s">
        <v>298</v>
      </c>
      <c r="AU302" s="287" t="s">
        <v>86</v>
      </c>
      <c r="AV302" s="13" t="s">
        <v>86</v>
      </c>
      <c r="AW302" s="13" t="s">
        <v>32</v>
      </c>
      <c r="AX302" s="13" t="s">
        <v>84</v>
      </c>
      <c r="AY302" s="287" t="s">
        <v>132</v>
      </c>
    </row>
    <row r="303" s="2" customFormat="1" ht="16.5" customHeight="1">
      <c r="A303" s="37"/>
      <c r="B303" s="38"/>
      <c r="C303" s="243" t="s">
        <v>203</v>
      </c>
      <c r="D303" s="243" t="s">
        <v>134</v>
      </c>
      <c r="E303" s="244" t="s">
        <v>481</v>
      </c>
      <c r="F303" s="245" t="s">
        <v>482</v>
      </c>
      <c r="G303" s="246" t="s">
        <v>145</v>
      </c>
      <c r="H303" s="247">
        <v>10.049</v>
      </c>
      <c r="I303" s="248"/>
      <c r="J303" s="249">
        <f>ROUND(I303*H303,2)</f>
        <v>0</v>
      </c>
      <c r="K303" s="250"/>
      <c r="L303" s="43"/>
      <c r="M303" s="251" t="s">
        <v>1</v>
      </c>
      <c r="N303" s="252" t="s">
        <v>41</v>
      </c>
      <c r="O303" s="90"/>
      <c r="P303" s="253">
        <f>O303*H303</f>
        <v>0</v>
      </c>
      <c r="Q303" s="253">
        <v>0.00023000000000000001</v>
      </c>
      <c r="R303" s="253">
        <f>Q303*H303</f>
        <v>0.0023112699999999998</v>
      </c>
      <c r="S303" s="253">
        <v>0</v>
      </c>
      <c r="T303" s="25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55" t="s">
        <v>140</v>
      </c>
      <c r="AT303" s="255" t="s">
        <v>134</v>
      </c>
      <c r="AU303" s="255" t="s">
        <v>86</v>
      </c>
      <c r="AY303" s="16" t="s">
        <v>132</v>
      </c>
      <c r="BE303" s="256">
        <f>IF(N303="základní",J303,0)</f>
        <v>0</v>
      </c>
      <c r="BF303" s="256">
        <f>IF(N303="snížená",J303,0)</f>
        <v>0</v>
      </c>
      <c r="BG303" s="256">
        <f>IF(N303="zákl. přenesená",J303,0)</f>
        <v>0</v>
      </c>
      <c r="BH303" s="256">
        <f>IF(N303="sníž. přenesená",J303,0)</f>
        <v>0</v>
      </c>
      <c r="BI303" s="256">
        <f>IF(N303="nulová",J303,0)</f>
        <v>0</v>
      </c>
      <c r="BJ303" s="16" t="s">
        <v>84</v>
      </c>
      <c r="BK303" s="256">
        <f>ROUND(I303*H303,2)</f>
        <v>0</v>
      </c>
      <c r="BL303" s="16" t="s">
        <v>140</v>
      </c>
      <c r="BM303" s="255" t="s">
        <v>483</v>
      </c>
    </row>
    <row r="304" s="2" customFormat="1">
      <c r="A304" s="37"/>
      <c r="B304" s="38"/>
      <c r="C304" s="39"/>
      <c r="D304" s="257" t="s">
        <v>139</v>
      </c>
      <c r="E304" s="39"/>
      <c r="F304" s="258" t="s">
        <v>482</v>
      </c>
      <c r="G304" s="39"/>
      <c r="H304" s="39"/>
      <c r="I304" s="153"/>
      <c r="J304" s="39"/>
      <c r="K304" s="39"/>
      <c r="L304" s="43"/>
      <c r="M304" s="259"/>
      <c r="N304" s="260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139</v>
      </c>
      <c r="AU304" s="16" t="s">
        <v>86</v>
      </c>
    </row>
    <row r="305" s="2" customFormat="1">
      <c r="A305" s="37"/>
      <c r="B305" s="38"/>
      <c r="C305" s="39"/>
      <c r="D305" s="257" t="s">
        <v>303</v>
      </c>
      <c r="E305" s="39"/>
      <c r="F305" s="276" t="s">
        <v>484</v>
      </c>
      <c r="G305" s="39"/>
      <c r="H305" s="39"/>
      <c r="I305" s="153"/>
      <c r="J305" s="39"/>
      <c r="K305" s="39"/>
      <c r="L305" s="43"/>
      <c r="M305" s="259"/>
      <c r="N305" s="260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303</v>
      </c>
      <c r="AU305" s="16" t="s">
        <v>86</v>
      </c>
    </row>
    <row r="306" s="13" customFormat="1">
      <c r="A306" s="13"/>
      <c r="B306" s="277"/>
      <c r="C306" s="278"/>
      <c r="D306" s="257" t="s">
        <v>298</v>
      </c>
      <c r="E306" s="279" t="s">
        <v>1</v>
      </c>
      <c r="F306" s="280" t="s">
        <v>485</v>
      </c>
      <c r="G306" s="278"/>
      <c r="H306" s="281">
        <v>0.049000000000000002</v>
      </c>
      <c r="I306" s="282"/>
      <c r="J306" s="278"/>
      <c r="K306" s="278"/>
      <c r="L306" s="283"/>
      <c r="M306" s="284"/>
      <c r="N306" s="285"/>
      <c r="O306" s="285"/>
      <c r="P306" s="285"/>
      <c r="Q306" s="285"/>
      <c r="R306" s="285"/>
      <c r="S306" s="285"/>
      <c r="T306" s="28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87" t="s">
        <v>298</v>
      </c>
      <c r="AU306" s="287" t="s">
        <v>86</v>
      </c>
      <c r="AV306" s="13" t="s">
        <v>86</v>
      </c>
      <c r="AW306" s="13" t="s">
        <v>32</v>
      </c>
      <c r="AX306" s="13" t="s">
        <v>76</v>
      </c>
      <c r="AY306" s="287" t="s">
        <v>132</v>
      </c>
    </row>
    <row r="307" s="13" customFormat="1">
      <c r="A307" s="13"/>
      <c r="B307" s="277"/>
      <c r="C307" s="278"/>
      <c r="D307" s="257" t="s">
        <v>298</v>
      </c>
      <c r="E307" s="279" t="s">
        <v>1</v>
      </c>
      <c r="F307" s="280" t="s">
        <v>486</v>
      </c>
      <c r="G307" s="278"/>
      <c r="H307" s="281">
        <v>10</v>
      </c>
      <c r="I307" s="282"/>
      <c r="J307" s="278"/>
      <c r="K307" s="278"/>
      <c r="L307" s="283"/>
      <c r="M307" s="284"/>
      <c r="N307" s="285"/>
      <c r="O307" s="285"/>
      <c r="P307" s="285"/>
      <c r="Q307" s="285"/>
      <c r="R307" s="285"/>
      <c r="S307" s="285"/>
      <c r="T307" s="28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87" t="s">
        <v>298</v>
      </c>
      <c r="AU307" s="287" t="s">
        <v>86</v>
      </c>
      <c r="AV307" s="13" t="s">
        <v>86</v>
      </c>
      <c r="AW307" s="13" t="s">
        <v>32</v>
      </c>
      <c r="AX307" s="13" t="s">
        <v>76</v>
      </c>
      <c r="AY307" s="287" t="s">
        <v>132</v>
      </c>
    </row>
    <row r="308" s="14" customFormat="1">
      <c r="A308" s="14"/>
      <c r="B308" s="288"/>
      <c r="C308" s="289"/>
      <c r="D308" s="257" t="s">
        <v>298</v>
      </c>
      <c r="E308" s="290" t="s">
        <v>1</v>
      </c>
      <c r="F308" s="291" t="s">
        <v>315</v>
      </c>
      <c r="G308" s="289"/>
      <c r="H308" s="292">
        <v>10.049</v>
      </c>
      <c r="I308" s="293"/>
      <c r="J308" s="289"/>
      <c r="K308" s="289"/>
      <c r="L308" s="294"/>
      <c r="M308" s="299"/>
      <c r="N308" s="300"/>
      <c r="O308" s="300"/>
      <c r="P308" s="300"/>
      <c r="Q308" s="300"/>
      <c r="R308" s="300"/>
      <c r="S308" s="300"/>
      <c r="T308" s="30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98" t="s">
        <v>298</v>
      </c>
      <c r="AU308" s="298" t="s">
        <v>86</v>
      </c>
      <c r="AV308" s="14" t="s">
        <v>138</v>
      </c>
      <c r="AW308" s="14" t="s">
        <v>32</v>
      </c>
      <c r="AX308" s="14" t="s">
        <v>84</v>
      </c>
      <c r="AY308" s="298" t="s">
        <v>132</v>
      </c>
    </row>
    <row r="309" s="2" customFormat="1" ht="6.96" customHeight="1">
      <c r="A309" s="37"/>
      <c r="B309" s="65"/>
      <c r="C309" s="66"/>
      <c r="D309" s="66"/>
      <c r="E309" s="66"/>
      <c r="F309" s="66"/>
      <c r="G309" s="66"/>
      <c r="H309" s="66"/>
      <c r="I309" s="191"/>
      <c r="J309" s="66"/>
      <c r="K309" s="66"/>
      <c r="L309" s="43"/>
      <c r="M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</row>
  </sheetData>
  <sheetProtection sheet="1" autoFilter="0" formatColumns="0" formatRows="0" objects="1" scenarios="1" spinCount="100000" saltValue="HsyH6ilFzsB83MVz9TrgHZe0SVVxaOeGqWfbib321NUJxgETUKEpLiL4zDZCchgv/XqUjjo8r4uqzAkk1UFdaQ==" hashValue="eLFyjWUBIaFSsEGH0CCocOU0rxrhaJJWLaOqB9bdJr92HqPf9GTz0dadt5V7jJMuUYmUdL+03hQGqmAyCv56gQ==" algorithmName="SHA-512" password="CC35"/>
  <autoFilter ref="C126:K30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8"/>
      <c r="J3" s="147"/>
      <c r="K3" s="147"/>
      <c r="L3" s="19"/>
      <c r="AT3" s="16" t="s">
        <v>86</v>
      </c>
    </row>
    <row r="4" s="1" customFormat="1" ht="24.96" customHeight="1">
      <c r="B4" s="19"/>
      <c r="D4" s="149" t="s">
        <v>100</v>
      </c>
      <c r="I4" s="145"/>
      <c r="L4" s="19"/>
      <c r="M4" s="150" t="s">
        <v>10</v>
      </c>
      <c r="AT4" s="16" t="s">
        <v>4</v>
      </c>
    </row>
    <row r="5" s="1" customFormat="1" ht="6.96" customHeight="1">
      <c r="B5" s="19"/>
      <c r="I5" s="145"/>
      <c r="L5" s="19"/>
    </row>
    <row r="6" s="1" customFormat="1" ht="12" customHeight="1">
      <c r="B6" s="19"/>
      <c r="D6" s="151" t="s">
        <v>16</v>
      </c>
      <c r="I6" s="145"/>
      <c r="L6" s="19"/>
    </row>
    <row r="7" s="1" customFormat="1" ht="16.5" customHeight="1">
      <c r="B7" s="19"/>
      <c r="E7" s="152" t="str">
        <f>'Rekapitulace stavby'!K6</f>
        <v>Oprava skalních zářezů na trati 185 (Horažďovice) a 190 (Mileč)</v>
      </c>
      <c r="F7" s="151"/>
      <c r="G7" s="151"/>
      <c r="H7" s="151"/>
      <c r="I7" s="145"/>
      <c r="L7" s="19"/>
    </row>
    <row r="8" s="1" customFormat="1" ht="12" customHeight="1">
      <c r="B8" s="19"/>
      <c r="D8" s="151" t="s">
        <v>101</v>
      </c>
      <c r="I8" s="145"/>
      <c r="L8" s="19"/>
    </row>
    <row r="9" s="2" customFormat="1" ht="16.5" customHeight="1">
      <c r="A9" s="37"/>
      <c r="B9" s="43"/>
      <c r="C9" s="37"/>
      <c r="D9" s="37"/>
      <c r="E9" s="152" t="s">
        <v>281</v>
      </c>
      <c r="F9" s="37"/>
      <c r="G9" s="37"/>
      <c r="H9" s="37"/>
      <c r="I9" s="15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51" t="s">
        <v>282</v>
      </c>
      <c r="E10" s="37"/>
      <c r="F10" s="37"/>
      <c r="G10" s="37"/>
      <c r="H10" s="37"/>
      <c r="I10" s="15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4" t="s">
        <v>487</v>
      </c>
      <c r="F11" s="37"/>
      <c r="G11" s="37"/>
      <c r="H11" s="37"/>
      <c r="I11" s="153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153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51" t="s">
        <v>18</v>
      </c>
      <c r="E13" s="37"/>
      <c r="F13" s="140" t="s">
        <v>1</v>
      </c>
      <c r="G13" s="37"/>
      <c r="H13" s="37"/>
      <c r="I13" s="155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51" t="s">
        <v>20</v>
      </c>
      <c r="E14" s="37"/>
      <c r="F14" s="140" t="s">
        <v>284</v>
      </c>
      <c r="G14" s="37"/>
      <c r="H14" s="37"/>
      <c r="I14" s="155" t="s">
        <v>22</v>
      </c>
      <c r="J14" s="156" t="str">
        <f>'Rekapitulace stavby'!AN8</f>
        <v>13. 1. 2020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53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51" t="s">
        <v>24</v>
      </c>
      <c r="E16" s="37"/>
      <c r="F16" s="37"/>
      <c r="G16" s="37"/>
      <c r="H16" s="37"/>
      <c r="I16" s="155" t="s">
        <v>25</v>
      </c>
      <c r="J16" s="140" t="s">
        <v>285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286</v>
      </c>
      <c r="F17" s="37"/>
      <c r="G17" s="37"/>
      <c r="H17" s="37"/>
      <c r="I17" s="155" t="s">
        <v>27</v>
      </c>
      <c r="J17" s="140" t="s">
        <v>287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53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51" t="s">
        <v>28</v>
      </c>
      <c r="E19" s="37"/>
      <c r="F19" s="37"/>
      <c r="G19" s="37"/>
      <c r="H19" s="37"/>
      <c r="I19" s="155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55" t="s">
        <v>27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53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51" t="s">
        <v>30</v>
      </c>
      <c r="E22" s="37"/>
      <c r="F22" s="37"/>
      <c r="G22" s="37"/>
      <c r="H22" s="37"/>
      <c r="I22" s="155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31</v>
      </c>
      <c r="F23" s="37"/>
      <c r="G23" s="37"/>
      <c r="H23" s="37"/>
      <c r="I23" s="155" t="s">
        <v>27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53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51" t="s">
        <v>33</v>
      </c>
      <c r="E25" s="37"/>
      <c r="F25" s="37"/>
      <c r="G25" s="37"/>
      <c r="H25" s="37"/>
      <c r="I25" s="155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">
        <v>31</v>
      </c>
      <c r="F26" s="37"/>
      <c r="G26" s="37"/>
      <c r="H26" s="37"/>
      <c r="I26" s="155" t="s">
        <v>27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53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51" t="s">
        <v>35</v>
      </c>
      <c r="E28" s="37"/>
      <c r="F28" s="37"/>
      <c r="G28" s="37"/>
      <c r="H28" s="37"/>
      <c r="I28" s="15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60"/>
      <c r="J29" s="157"/>
      <c r="K29" s="157"/>
      <c r="L29" s="161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53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62"/>
      <c r="E31" s="162"/>
      <c r="F31" s="162"/>
      <c r="G31" s="162"/>
      <c r="H31" s="162"/>
      <c r="I31" s="163"/>
      <c r="J31" s="162"/>
      <c r="K31" s="162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64" t="s">
        <v>36</v>
      </c>
      <c r="E32" s="37"/>
      <c r="F32" s="37"/>
      <c r="G32" s="37"/>
      <c r="H32" s="37"/>
      <c r="I32" s="153"/>
      <c r="J32" s="165">
        <f>ROUND(J122,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62"/>
      <c r="E33" s="162"/>
      <c r="F33" s="162"/>
      <c r="G33" s="162"/>
      <c r="H33" s="162"/>
      <c r="I33" s="163"/>
      <c r="J33" s="162"/>
      <c r="K33" s="162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6" t="s">
        <v>38</v>
      </c>
      <c r="G34" s="37"/>
      <c r="H34" s="37"/>
      <c r="I34" s="167" t="s">
        <v>37</v>
      </c>
      <c r="J34" s="166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8" t="s">
        <v>40</v>
      </c>
      <c r="E35" s="151" t="s">
        <v>41</v>
      </c>
      <c r="F35" s="169">
        <f>ROUND((SUM(BE122:BE146)),  2)</f>
        <v>0</v>
      </c>
      <c r="G35" s="37"/>
      <c r="H35" s="37"/>
      <c r="I35" s="170">
        <v>0.20999999999999999</v>
      </c>
      <c r="J35" s="169">
        <f>ROUND(((SUM(BE122:BE146))*I35),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51" t="s">
        <v>42</v>
      </c>
      <c r="F36" s="169">
        <f>ROUND((SUM(BF122:BF146)),  2)</f>
        <v>0</v>
      </c>
      <c r="G36" s="37"/>
      <c r="H36" s="37"/>
      <c r="I36" s="170">
        <v>0.14999999999999999</v>
      </c>
      <c r="J36" s="169">
        <f>ROUND(((SUM(BF122:BF146))*I36),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51" t="s">
        <v>43</v>
      </c>
      <c r="F37" s="169">
        <f>ROUND((SUM(BG122:BG146)),  2)</f>
        <v>0</v>
      </c>
      <c r="G37" s="37"/>
      <c r="H37" s="37"/>
      <c r="I37" s="170">
        <v>0.20999999999999999</v>
      </c>
      <c r="J37" s="16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1" t="s">
        <v>44</v>
      </c>
      <c r="F38" s="169">
        <f>ROUND((SUM(BH122:BH146)),  2)</f>
        <v>0</v>
      </c>
      <c r="G38" s="37"/>
      <c r="H38" s="37"/>
      <c r="I38" s="170">
        <v>0.14999999999999999</v>
      </c>
      <c r="J38" s="169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1" t="s">
        <v>45</v>
      </c>
      <c r="F39" s="169">
        <f>ROUND((SUM(BI122:BI146)),  2)</f>
        <v>0</v>
      </c>
      <c r="G39" s="37"/>
      <c r="H39" s="37"/>
      <c r="I39" s="170">
        <v>0</v>
      </c>
      <c r="J39" s="169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5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71"/>
      <c r="D41" s="172" t="s">
        <v>46</v>
      </c>
      <c r="E41" s="173"/>
      <c r="F41" s="173"/>
      <c r="G41" s="174" t="s">
        <v>47</v>
      </c>
      <c r="H41" s="175" t="s">
        <v>48</v>
      </c>
      <c r="I41" s="176"/>
      <c r="J41" s="177">
        <f>SUM(J32:J39)</f>
        <v>0</v>
      </c>
      <c r="K41" s="178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153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I43" s="145"/>
      <c r="L43" s="19"/>
    </row>
    <row r="44" s="1" customFormat="1" ht="14.4" customHeight="1">
      <c r="B44" s="19"/>
      <c r="I44" s="145"/>
      <c r="L44" s="19"/>
    </row>
    <row r="45" s="1" customFormat="1" ht="14.4" customHeight="1">
      <c r="B45" s="19"/>
      <c r="I45" s="145"/>
      <c r="L45" s="19"/>
    </row>
    <row r="46" s="1" customFormat="1" ht="14.4" customHeight="1">
      <c r="B46" s="19"/>
      <c r="I46" s="145"/>
      <c r="L46" s="19"/>
    </row>
    <row r="47" s="1" customFormat="1" ht="14.4" customHeight="1">
      <c r="B47" s="19"/>
      <c r="I47" s="145"/>
      <c r="L47" s="19"/>
    </row>
    <row r="48" s="1" customFormat="1" ht="14.4" customHeight="1">
      <c r="B48" s="19"/>
      <c r="I48" s="145"/>
      <c r="L48" s="19"/>
    </row>
    <row r="49" s="1" customFormat="1" ht="14.4" customHeight="1">
      <c r="B49" s="19"/>
      <c r="I49" s="145"/>
      <c r="L49" s="19"/>
    </row>
    <row r="50" s="2" customFormat="1" ht="14.4" customHeight="1">
      <c r="B50" s="62"/>
      <c r="D50" s="179" t="s">
        <v>49</v>
      </c>
      <c r="E50" s="180"/>
      <c r="F50" s="180"/>
      <c r="G50" s="179" t="s">
        <v>50</v>
      </c>
      <c r="H50" s="180"/>
      <c r="I50" s="181"/>
      <c r="J50" s="180"/>
      <c r="K50" s="180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82" t="s">
        <v>51</v>
      </c>
      <c r="E61" s="183"/>
      <c r="F61" s="184" t="s">
        <v>52</v>
      </c>
      <c r="G61" s="182" t="s">
        <v>51</v>
      </c>
      <c r="H61" s="183"/>
      <c r="I61" s="185"/>
      <c r="J61" s="186" t="s">
        <v>52</v>
      </c>
      <c r="K61" s="18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9" t="s">
        <v>53</v>
      </c>
      <c r="E65" s="187"/>
      <c r="F65" s="187"/>
      <c r="G65" s="179" t="s">
        <v>54</v>
      </c>
      <c r="H65" s="187"/>
      <c r="I65" s="188"/>
      <c r="J65" s="187"/>
      <c r="K65" s="18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82" t="s">
        <v>51</v>
      </c>
      <c r="E76" s="183"/>
      <c r="F76" s="184" t="s">
        <v>52</v>
      </c>
      <c r="G76" s="182" t="s">
        <v>51</v>
      </c>
      <c r="H76" s="183"/>
      <c r="I76" s="185"/>
      <c r="J76" s="186" t="s">
        <v>52</v>
      </c>
      <c r="K76" s="18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1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2"/>
      <c r="C81" s="193"/>
      <c r="D81" s="193"/>
      <c r="E81" s="193"/>
      <c r="F81" s="193"/>
      <c r="G81" s="193"/>
      <c r="H81" s="193"/>
      <c r="I81" s="194"/>
      <c r="J81" s="193"/>
      <c r="K81" s="19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15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5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5" t="str">
        <f>E7</f>
        <v>Oprava skalních zářezů na trati 185 (Horažďovice) a 190 (Mileč)</v>
      </c>
      <c r="F85" s="31"/>
      <c r="G85" s="31"/>
      <c r="H85" s="31"/>
      <c r="I85" s="15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101</v>
      </c>
      <c r="D86" s="21"/>
      <c r="E86" s="21"/>
      <c r="F86" s="21"/>
      <c r="G86" s="21"/>
      <c r="H86" s="21"/>
      <c r="I86" s="145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95" t="s">
        <v>281</v>
      </c>
      <c r="F87" s="39"/>
      <c r="G87" s="39"/>
      <c r="H87" s="39"/>
      <c r="I87" s="15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282</v>
      </c>
      <c r="D88" s="39"/>
      <c r="E88" s="39"/>
      <c r="F88" s="39"/>
      <c r="G88" s="39"/>
      <c r="H88" s="39"/>
      <c r="I88" s="15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3.2 - VRN</v>
      </c>
      <c r="F89" s="39"/>
      <c r="G89" s="39"/>
      <c r="H89" s="39"/>
      <c r="I89" s="153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5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>Horažďovice</v>
      </c>
      <c r="G91" s="39"/>
      <c r="H91" s="39"/>
      <c r="I91" s="155" t="s">
        <v>22</v>
      </c>
      <c r="J91" s="78" t="str">
        <f>IF(J14="","",J14)</f>
        <v>13. 1. 2020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53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>Správa železniční dopravní cesty, s.o.</v>
      </c>
      <c r="G93" s="39"/>
      <c r="H93" s="39"/>
      <c r="I93" s="155" t="s">
        <v>30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9"/>
      <c r="E94" s="39"/>
      <c r="F94" s="26" t="str">
        <f>IF(E20="","",E20)</f>
        <v>Vyplň údaj</v>
      </c>
      <c r="G94" s="39"/>
      <c r="H94" s="39"/>
      <c r="I94" s="155" t="s">
        <v>33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5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6" t="s">
        <v>104</v>
      </c>
      <c r="D96" s="197"/>
      <c r="E96" s="197"/>
      <c r="F96" s="197"/>
      <c r="G96" s="197"/>
      <c r="H96" s="197"/>
      <c r="I96" s="198"/>
      <c r="J96" s="199" t="s">
        <v>105</v>
      </c>
      <c r="K96" s="197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53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200" t="s">
        <v>106</v>
      </c>
      <c r="D98" s="39"/>
      <c r="E98" s="39"/>
      <c r="F98" s="39"/>
      <c r="G98" s="39"/>
      <c r="H98" s="39"/>
      <c r="I98" s="153"/>
      <c r="J98" s="109">
        <f>J122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107</v>
      </c>
    </row>
    <row r="99" s="9" customFormat="1" ht="24.96" customHeight="1">
      <c r="A99" s="9"/>
      <c r="B99" s="201"/>
      <c r="C99" s="202"/>
      <c r="D99" s="203" t="s">
        <v>112</v>
      </c>
      <c r="E99" s="204"/>
      <c r="F99" s="204"/>
      <c r="G99" s="204"/>
      <c r="H99" s="204"/>
      <c r="I99" s="205"/>
      <c r="J99" s="206">
        <f>J123</f>
        <v>0</v>
      </c>
      <c r="K99" s="202"/>
      <c r="L99" s="20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8"/>
      <c r="C100" s="132"/>
      <c r="D100" s="209" t="s">
        <v>488</v>
      </c>
      <c r="E100" s="210"/>
      <c r="F100" s="210"/>
      <c r="G100" s="210"/>
      <c r="H100" s="210"/>
      <c r="I100" s="211"/>
      <c r="J100" s="212">
        <f>J124</f>
        <v>0</v>
      </c>
      <c r="K100" s="132"/>
      <c r="L100" s="21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5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91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94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117</v>
      </c>
      <c r="D107" s="39"/>
      <c r="E107" s="39"/>
      <c r="F107" s="39"/>
      <c r="G107" s="39"/>
      <c r="H107" s="39"/>
      <c r="I107" s="15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5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5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95" t="str">
        <f>E7</f>
        <v>Oprava skalních zářezů na trati 185 (Horažďovice) a 190 (Mileč)</v>
      </c>
      <c r="F110" s="31"/>
      <c r="G110" s="31"/>
      <c r="H110" s="31"/>
      <c r="I110" s="15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0"/>
      <c r="C111" s="31" t="s">
        <v>101</v>
      </c>
      <c r="D111" s="21"/>
      <c r="E111" s="21"/>
      <c r="F111" s="21"/>
      <c r="G111" s="21"/>
      <c r="H111" s="21"/>
      <c r="I111" s="145"/>
      <c r="J111" s="21"/>
      <c r="K111" s="21"/>
      <c r="L111" s="19"/>
    </row>
    <row r="112" s="2" customFormat="1" ht="16.5" customHeight="1">
      <c r="A112" s="37"/>
      <c r="B112" s="38"/>
      <c r="C112" s="39"/>
      <c r="D112" s="39"/>
      <c r="E112" s="195" t="s">
        <v>281</v>
      </c>
      <c r="F112" s="39"/>
      <c r="G112" s="39"/>
      <c r="H112" s="39"/>
      <c r="I112" s="15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282</v>
      </c>
      <c r="D113" s="39"/>
      <c r="E113" s="39"/>
      <c r="F113" s="39"/>
      <c r="G113" s="39"/>
      <c r="H113" s="39"/>
      <c r="I113" s="15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E11</f>
        <v>SO 3.2 - VRN</v>
      </c>
      <c r="F114" s="39"/>
      <c r="G114" s="39"/>
      <c r="H114" s="39"/>
      <c r="I114" s="15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5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F14</f>
        <v>Horažďovice</v>
      </c>
      <c r="G116" s="39"/>
      <c r="H116" s="39"/>
      <c r="I116" s="155" t="s">
        <v>22</v>
      </c>
      <c r="J116" s="78" t="str">
        <f>IF(J14="","",J14)</f>
        <v>13. 1. 2020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5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E17</f>
        <v>Správa železniční dopravní cesty, s.o.</v>
      </c>
      <c r="G118" s="39"/>
      <c r="H118" s="39"/>
      <c r="I118" s="155" t="s">
        <v>30</v>
      </c>
      <c r="J118" s="35" t="str">
        <f>E23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IF(E20="","",E20)</f>
        <v>Vyplň údaj</v>
      </c>
      <c r="G119" s="39"/>
      <c r="H119" s="39"/>
      <c r="I119" s="155" t="s">
        <v>33</v>
      </c>
      <c r="J119" s="35" t="str">
        <f>E26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5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14"/>
      <c r="B121" s="215"/>
      <c r="C121" s="216" t="s">
        <v>118</v>
      </c>
      <c r="D121" s="217" t="s">
        <v>61</v>
      </c>
      <c r="E121" s="217" t="s">
        <v>57</v>
      </c>
      <c r="F121" s="217" t="s">
        <v>58</v>
      </c>
      <c r="G121" s="217" t="s">
        <v>119</v>
      </c>
      <c r="H121" s="217" t="s">
        <v>120</v>
      </c>
      <c r="I121" s="218" t="s">
        <v>121</v>
      </c>
      <c r="J121" s="219" t="s">
        <v>105</v>
      </c>
      <c r="K121" s="220" t="s">
        <v>122</v>
      </c>
      <c r="L121" s="221"/>
      <c r="M121" s="99" t="s">
        <v>1</v>
      </c>
      <c r="N121" s="100" t="s">
        <v>40</v>
      </c>
      <c r="O121" s="100" t="s">
        <v>123</v>
      </c>
      <c r="P121" s="100" t="s">
        <v>124</v>
      </c>
      <c r="Q121" s="100" t="s">
        <v>125</v>
      </c>
      <c r="R121" s="100" t="s">
        <v>126</v>
      </c>
      <c r="S121" s="100" t="s">
        <v>127</v>
      </c>
      <c r="T121" s="101" t="s">
        <v>128</v>
      </c>
      <c r="U121" s="214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/>
    </row>
    <row r="122" s="2" customFormat="1" ht="22.8" customHeight="1">
      <c r="A122" s="37"/>
      <c r="B122" s="38"/>
      <c r="C122" s="106" t="s">
        <v>129</v>
      </c>
      <c r="D122" s="39"/>
      <c r="E122" s="39"/>
      <c r="F122" s="39"/>
      <c r="G122" s="39"/>
      <c r="H122" s="39"/>
      <c r="I122" s="153"/>
      <c r="J122" s="222">
        <f>BK122</f>
        <v>0</v>
      </c>
      <c r="K122" s="39"/>
      <c r="L122" s="43"/>
      <c r="M122" s="102"/>
      <c r="N122" s="223"/>
      <c r="O122" s="103"/>
      <c r="P122" s="224">
        <f>P123</f>
        <v>0</v>
      </c>
      <c r="Q122" s="103"/>
      <c r="R122" s="224">
        <f>R123</f>
        <v>0</v>
      </c>
      <c r="S122" s="103"/>
      <c r="T122" s="225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107</v>
      </c>
      <c r="BK122" s="226">
        <f>BK123</f>
        <v>0</v>
      </c>
    </row>
    <row r="123" s="12" customFormat="1" ht="25.92" customHeight="1">
      <c r="A123" s="12"/>
      <c r="B123" s="227"/>
      <c r="C123" s="228"/>
      <c r="D123" s="229" t="s">
        <v>75</v>
      </c>
      <c r="E123" s="230" t="s">
        <v>98</v>
      </c>
      <c r="F123" s="230" t="s">
        <v>259</v>
      </c>
      <c r="G123" s="228"/>
      <c r="H123" s="228"/>
      <c r="I123" s="231"/>
      <c r="J123" s="232">
        <f>BK123</f>
        <v>0</v>
      </c>
      <c r="K123" s="228"/>
      <c r="L123" s="233"/>
      <c r="M123" s="234"/>
      <c r="N123" s="235"/>
      <c r="O123" s="235"/>
      <c r="P123" s="236">
        <f>P124</f>
        <v>0</v>
      </c>
      <c r="Q123" s="235"/>
      <c r="R123" s="236">
        <f>R124</f>
        <v>0</v>
      </c>
      <c r="S123" s="235"/>
      <c r="T123" s="23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221</v>
      </c>
      <c r="AT123" s="239" t="s">
        <v>75</v>
      </c>
      <c r="AU123" s="239" t="s">
        <v>76</v>
      </c>
      <c r="AY123" s="238" t="s">
        <v>132</v>
      </c>
      <c r="BK123" s="240">
        <f>BK124</f>
        <v>0</v>
      </c>
    </row>
    <row r="124" s="12" customFormat="1" ht="22.8" customHeight="1">
      <c r="A124" s="12"/>
      <c r="B124" s="227"/>
      <c r="C124" s="228"/>
      <c r="D124" s="229" t="s">
        <v>75</v>
      </c>
      <c r="E124" s="241" t="s">
        <v>489</v>
      </c>
      <c r="F124" s="241" t="s">
        <v>490</v>
      </c>
      <c r="G124" s="228"/>
      <c r="H124" s="228"/>
      <c r="I124" s="231"/>
      <c r="J124" s="242">
        <f>BK124</f>
        <v>0</v>
      </c>
      <c r="K124" s="228"/>
      <c r="L124" s="233"/>
      <c r="M124" s="234"/>
      <c r="N124" s="235"/>
      <c r="O124" s="235"/>
      <c r="P124" s="236">
        <f>SUM(P125:P146)</f>
        <v>0</v>
      </c>
      <c r="Q124" s="235"/>
      <c r="R124" s="236">
        <f>SUM(R125:R146)</f>
        <v>0</v>
      </c>
      <c r="S124" s="235"/>
      <c r="T124" s="237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221</v>
      </c>
      <c r="AT124" s="239" t="s">
        <v>75</v>
      </c>
      <c r="AU124" s="239" t="s">
        <v>84</v>
      </c>
      <c r="AY124" s="238" t="s">
        <v>132</v>
      </c>
      <c r="BK124" s="240">
        <f>SUM(BK125:BK146)</f>
        <v>0</v>
      </c>
    </row>
    <row r="125" s="2" customFormat="1" ht="16.5" customHeight="1">
      <c r="A125" s="37"/>
      <c r="B125" s="38"/>
      <c r="C125" s="243" t="s">
        <v>84</v>
      </c>
      <c r="D125" s="243" t="s">
        <v>134</v>
      </c>
      <c r="E125" s="244" t="s">
        <v>491</v>
      </c>
      <c r="F125" s="245" t="s">
        <v>492</v>
      </c>
      <c r="G125" s="246" t="s">
        <v>493</v>
      </c>
      <c r="H125" s="247">
        <v>1</v>
      </c>
      <c r="I125" s="248"/>
      <c r="J125" s="249">
        <f>ROUND(I125*H125,2)</f>
        <v>0</v>
      </c>
      <c r="K125" s="250"/>
      <c r="L125" s="43"/>
      <c r="M125" s="251" t="s">
        <v>1</v>
      </c>
      <c r="N125" s="252" t="s">
        <v>41</v>
      </c>
      <c r="O125" s="90"/>
      <c r="P125" s="253">
        <f>O125*H125</f>
        <v>0</v>
      </c>
      <c r="Q125" s="253">
        <v>0</v>
      </c>
      <c r="R125" s="253">
        <f>Q125*H125</f>
        <v>0</v>
      </c>
      <c r="S125" s="253">
        <v>0</v>
      </c>
      <c r="T125" s="25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55" t="s">
        <v>494</v>
      </c>
      <c r="AT125" s="255" t="s">
        <v>134</v>
      </c>
      <c r="AU125" s="255" t="s">
        <v>86</v>
      </c>
      <c r="AY125" s="16" t="s">
        <v>132</v>
      </c>
      <c r="BE125" s="256">
        <f>IF(N125="základní",J125,0)</f>
        <v>0</v>
      </c>
      <c r="BF125" s="256">
        <f>IF(N125="snížená",J125,0)</f>
        <v>0</v>
      </c>
      <c r="BG125" s="256">
        <f>IF(N125="zákl. přenesená",J125,0)</f>
        <v>0</v>
      </c>
      <c r="BH125" s="256">
        <f>IF(N125="sníž. přenesená",J125,0)</f>
        <v>0</v>
      </c>
      <c r="BI125" s="256">
        <f>IF(N125="nulová",J125,0)</f>
        <v>0</v>
      </c>
      <c r="BJ125" s="16" t="s">
        <v>84</v>
      </c>
      <c r="BK125" s="256">
        <f>ROUND(I125*H125,2)</f>
        <v>0</v>
      </c>
      <c r="BL125" s="16" t="s">
        <v>494</v>
      </c>
      <c r="BM125" s="255" t="s">
        <v>495</v>
      </c>
    </row>
    <row r="126" s="2" customFormat="1">
      <c r="A126" s="37"/>
      <c r="B126" s="38"/>
      <c r="C126" s="39"/>
      <c r="D126" s="257" t="s">
        <v>139</v>
      </c>
      <c r="E126" s="39"/>
      <c r="F126" s="258" t="s">
        <v>492</v>
      </c>
      <c r="G126" s="39"/>
      <c r="H126" s="39"/>
      <c r="I126" s="153"/>
      <c r="J126" s="39"/>
      <c r="K126" s="39"/>
      <c r="L126" s="43"/>
      <c r="M126" s="259"/>
      <c r="N126" s="260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139</v>
      </c>
      <c r="AU126" s="16" t="s">
        <v>86</v>
      </c>
    </row>
    <row r="127" s="2" customFormat="1">
      <c r="A127" s="37"/>
      <c r="B127" s="38"/>
      <c r="C127" s="39"/>
      <c r="D127" s="257" t="s">
        <v>303</v>
      </c>
      <c r="E127" s="39"/>
      <c r="F127" s="276" t="s">
        <v>496</v>
      </c>
      <c r="G127" s="39"/>
      <c r="H127" s="39"/>
      <c r="I127" s="153"/>
      <c r="J127" s="39"/>
      <c r="K127" s="39"/>
      <c r="L127" s="43"/>
      <c r="M127" s="259"/>
      <c r="N127" s="260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303</v>
      </c>
      <c r="AU127" s="16" t="s">
        <v>86</v>
      </c>
    </row>
    <row r="128" s="2" customFormat="1" ht="16.5" customHeight="1">
      <c r="A128" s="37"/>
      <c r="B128" s="38"/>
      <c r="C128" s="243" t="s">
        <v>86</v>
      </c>
      <c r="D128" s="243" t="s">
        <v>134</v>
      </c>
      <c r="E128" s="244" t="s">
        <v>262</v>
      </c>
      <c r="F128" s="245" t="s">
        <v>261</v>
      </c>
      <c r="G128" s="246" t="s">
        <v>497</v>
      </c>
      <c r="H128" s="302"/>
      <c r="I128" s="248"/>
      <c r="J128" s="249">
        <f>ROUND(I128*H128,2)</f>
        <v>0</v>
      </c>
      <c r="K128" s="250"/>
      <c r="L128" s="43"/>
      <c r="M128" s="251" t="s">
        <v>1</v>
      </c>
      <c r="N128" s="252" t="s">
        <v>41</v>
      </c>
      <c r="O128" s="90"/>
      <c r="P128" s="253">
        <f>O128*H128</f>
        <v>0</v>
      </c>
      <c r="Q128" s="253">
        <v>0</v>
      </c>
      <c r="R128" s="253">
        <f>Q128*H128</f>
        <v>0</v>
      </c>
      <c r="S128" s="253">
        <v>0</v>
      </c>
      <c r="T128" s="25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55" t="s">
        <v>494</v>
      </c>
      <c r="AT128" s="255" t="s">
        <v>134</v>
      </c>
      <c r="AU128" s="255" t="s">
        <v>86</v>
      </c>
      <c r="AY128" s="16" t="s">
        <v>132</v>
      </c>
      <c r="BE128" s="256">
        <f>IF(N128="základní",J128,0)</f>
        <v>0</v>
      </c>
      <c r="BF128" s="256">
        <f>IF(N128="snížená",J128,0)</f>
        <v>0</v>
      </c>
      <c r="BG128" s="256">
        <f>IF(N128="zákl. přenesená",J128,0)</f>
        <v>0</v>
      </c>
      <c r="BH128" s="256">
        <f>IF(N128="sníž. přenesená",J128,0)</f>
        <v>0</v>
      </c>
      <c r="BI128" s="256">
        <f>IF(N128="nulová",J128,0)</f>
        <v>0</v>
      </c>
      <c r="BJ128" s="16" t="s">
        <v>84</v>
      </c>
      <c r="BK128" s="256">
        <f>ROUND(I128*H128,2)</f>
        <v>0</v>
      </c>
      <c r="BL128" s="16" t="s">
        <v>494</v>
      </c>
      <c r="BM128" s="255" t="s">
        <v>498</v>
      </c>
    </row>
    <row r="129" s="2" customFormat="1">
      <c r="A129" s="37"/>
      <c r="B129" s="38"/>
      <c r="C129" s="39"/>
      <c r="D129" s="257" t="s">
        <v>139</v>
      </c>
      <c r="E129" s="39"/>
      <c r="F129" s="258" t="s">
        <v>261</v>
      </c>
      <c r="G129" s="39"/>
      <c r="H129" s="39"/>
      <c r="I129" s="153"/>
      <c r="J129" s="39"/>
      <c r="K129" s="39"/>
      <c r="L129" s="43"/>
      <c r="M129" s="259"/>
      <c r="N129" s="260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139</v>
      </c>
      <c r="AU129" s="16" t="s">
        <v>86</v>
      </c>
    </row>
    <row r="130" s="2" customFormat="1">
      <c r="A130" s="37"/>
      <c r="B130" s="38"/>
      <c r="C130" s="39"/>
      <c r="D130" s="257" t="s">
        <v>303</v>
      </c>
      <c r="E130" s="39"/>
      <c r="F130" s="276" t="s">
        <v>499</v>
      </c>
      <c r="G130" s="39"/>
      <c r="H130" s="39"/>
      <c r="I130" s="153"/>
      <c r="J130" s="39"/>
      <c r="K130" s="39"/>
      <c r="L130" s="43"/>
      <c r="M130" s="259"/>
      <c r="N130" s="260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303</v>
      </c>
      <c r="AU130" s="16" t="s">
        <v>86</v>
      </c>
    </row>
    <row r="131" s="13" customFormat="1">
      <c r="A131" s="13"/>
      <c r="B131" s="277"/>
      <c r="C131" s="278"/>
      <c r="D131" s="257" t="s">
        <v>298</v>
      </c>
      <c r="E131" s="279" t="s">
        <v>1</v>
      </c>
      <c r="F131" s="280" t="s">
        <v>500</v>
      </c>
      <c r="G131" s="278"/>
      <c r="H131" s="281">
        <v>0.014999999999999999</v>
      </c>
      <c r="I131" s="282"/>
      <c r="J131" s="278"/>
      <c r="K131" s="278"/>
      <c r="L131" s="283"/>
      <c r="M131" s="284"/>
      <c r="N131" s="285"/>
      <c r="O131" s="285"/>
      <c r="P131" s="285"/>
      <c r="Q131" s="285"/>
      <c r="R131" s="285"/>
      <c r="S131" s="285"/>
      <c r="T131" s="28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87" t="s">
        <v>298</v>
      </c>
      <c r="AU131" s="287" t="s">
        <v>86</v>
      </c>
      <c r="AV131" s="13" t="s">
        <v>86</v>
      </c>
      <c r="AW131" s="13" t="s">
        <v>32</v>
      </c>
      <c r="AX131" s="13" t="s">
        <v>84</v>
      </c>
      <c r="AY131" s="287" t="s">
        <v>132</v>
      </c>
    </row>
    <row r="132" s="2" customFormat="1" ht="16.5" customHeight="1">
      <c r="A132" s="37"/>
      <c r="B132" s="38"/>
      <c r="C132" s="243" t="s">
        <v>147</v>
      </c>
      <c r="D132" s="243" t="s">
        <v>134</v>
      </c>
      <c r="E132" s="244" t="s">
        <v>501</v>
      </c>
      <c r="F132" s="245" t="s">
        <v>502</v>
      </c>
      <c r="G132" s="246" t="s">
        <v>248</v>
      </c>
      <c r="H132" s="247">
        <v>32</v>
      </c>
      <c r="I132" s="248"/>
      <c r="J132" s="249">
        <f>ROUND(I132*H132,2)</f>
        <v>0</v>
      </c>
      <c r="K132" s="250"/>
      <c r="L132" s="43"/>
      <c r="M132" s="251" t="s">
        <v>1</v>
      </c>
      <c r="N132" s="252" t="s">
        <v>41</v>
      </c>
      <c r="O132" s="90"/>
      <c r="P132" s="253">
        <f>O132*H132</f>
        <v>0</v>
      </c>
      <c r="Q132" s="253">
        <v>0</v>
      </c>
      <c r="R132" s="253">
        <f>Q132*H132</f>
        <v>0</v>
      </c>
      <c r="S132" s="253">
        <v>0</v>
      </c>
      <c r="T132" s="25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55" t="s">
        <v>494</v>
      </c>
      <c r="AT132" s="255" t="s">
        <v>134</v>
      </c>
      <c r="AU132" s="255" t="s">
        <v>86</v>
      </c>
      <c r="AY132" s="16" t="s">
        <v>132</v>
      </c>
      <c r="BE132" s="256">
        <f>IF(N132="základní",J132,0)</f>
        <v>0</v>
      </c>
      <c r="BF132" s="256">
        <f>IF(N132="snížená",J132,0)</f>
        <v>0</v>
      </c>
      <c r="BG132" s="256">
        <f>IF(N132="zákl. přenesená",J132,0)</f>
        <v>0</v>
      </c>
      <c r="BH132" s="256">
        <f>IF(N132="sníž. přenesená",J132,0)</f>
        <v>0</v>
      </c>
      <c r="BI132" s="256">
        <f>IF(N132="nulová",J132,0)</f>
        <v>0</v>
      </c>
      <c r="BJ132" s="16" t="s">
        <v>84</v>
      </c>
      <c r="BK132" s="256">
        <f>ROUND(I132*H132,2)</f>
        <v>0</v>
      </c>
      <c r="BL132" s="16" t="s">
        <v>494</v>
      </c>
      <c r="BM132" s="255" t="s">
        <v>503</v>
      </c>
    </row>
    <row r="133" s="2" customFormat="1">
      <c r="A133" s="37"/>
      <c r="B133" s="38"/>
      <c r="C133" s="39"/>
      <c r="D133" s="257" t="s">
        <v>139</v>
      </c>
      <c r="E133" s="39"/>
      <c r="F133" s="258" t="s">
        <v>502</v>
      </c>
      <c r="G133" s="39"/>
      <c r="H133" s="39"/>
      <c r="I133" s="153"/>
      <c r="J133" s="39"/>
      <c r="K133" s="39"/>
      <c r="L133" s="43"/>
      <c r="M133" s="259"/>
      <c r="N133" s="260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139</v>
      </c>
      <c r="AU133" s="16" t="s">
        <v>86</v>
      </c>
    </row>
    <row r="134" s="2" customFormat="1">
      <c r="A134" s="37"/>
      <c r="B134" s="38"/>
      <c r="C134" s="39"/>
      <c r="D134" s="257" t="s">
        <v>303</v>
      </c>
      <c r="E134" s="39"/>
      <c r="F134" s="276" t="s">
        <v>504</v>
      </c>
      <c r="G134" s="39"/>
      <c r="H134" s="39"/>
      <c r="I134" s="153"/>
      <c r="J134" s="39"/>
      <c r="K134" s="39"/>
      <c r="L134" s="43"/>
      <c r="M134" s="259"/>
      <c r="N134" s="26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303</v>
      </c>
      <c r="AU134" s="16" t="s">
        <v>86</v>
      </c>
    </row>
    <row r="135" s="2" customFormat="1" ht="16.5" customHeight="1">
      <c r="A135" s="37"/>
      <c r="B135" s="38"/>
      <c r="C135" s="243" t="s">
        <v>221</v>
      </c>
      <c r="D135" s="243" t="s">
        <v>134</v>
      </c>
      <c r="E135" s="244" t="s">
        <v>505</v>
      </c>
      <c r="F135" s="245" t="s">
        <v>506</v>
      </c>
      <c r="G135" s="246" t="s">
        <v>497</v>
      </c>
      <c r="H135" s="302"/>
      <c r="I135" s="248"/>
      <c r="J135" s="249">
        <f>ROUND(I135*H135,2)</f>
        <v>0</v>
      </c>
      <c r="K135" s="250"/>
      <c r="L135" s="43"/>
      <c r="M135" s="251" t="s">
        <v>1</v>
      </c>
      <c r="N135" s="252" t="s">
        <v>41</v>
      </c>
      <c r="O135" s="90"/>
      <c r="P135" s="253">
        <f>O135*H135</f>
        <v>0</v>
      </c>
      <c r="Q135" s="253">
        <v>0</v>
      </c>
      <c r="R135" s="253">
        <f>Q135*H135</f>
        <v>0</v>
      </c>
      <c r="S135" s="253">
        <v>0</v>
      </c>
      <c r="T135" s="25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55" t="s">
        <v>494</v>
      </c>
      <c r="AT135" s="255" t="s">
        <v>134</v>
      </c>
      <c r="AU135" s="255" t="s">
        <v>86</v>
      </c>
      <c r="AY135" s="16" t="s">
        <v>132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6" t="s">
        <v>84</v>
      </c>
      <c r="BK135" s="256">
        <f>ROUND(I135*H135,2)</f>
        <v>0</v>
      </c>
      <c r="BL135" s="16" t="s">
        <v>494</v>
      </c>
      <c r="BM135" s="255" t="s">
        <v>507</v>
      </c>
    </row>
    <row r="136" s="2" customFormat="1">
      <c r="A136" s="37"/>
      <c r="B136" s="38"/>
      <c r="C136" s="39"/>
      <c r="D136" s="257" t="s">
        <v>139</v>
      </c>
      <c r="E136" s="39"/>
      <c r="F136" s="258" t="s">
        <v>506</v>
      </c>
      <c r="G136" s="39"/>
      <c r="H136" s="39"/>
      <c r="I136" s="153"/>
      <c r="J136" s="39"/>
      <c r="K136" s="39"/>
      <c r="L136" s="43"/>
      <c r="M136" s="259"/>
      <c r="N136" s="260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86</v>
      </c>
    </row>
    <row r="137" s="2" customFormat="1">
      <c r="A137" s="37"/>
      <c r="B137" s="38"/>
      <c r="C137" s="39"/>
      <c r="D137" s="257" t="s">
        <v>303</v>
      </c>
      <c r="E137" s="39"/>
      <c r="F137" s="276" t="s">
        <v>508</v>
      </c>
      <c r="G137" s="39"/>
      <c r="H137" s="39"/>
      <c r="I137" s="153"/>
      <c r="J137" s="39"/>
      <c r="K137" s="39"/>
      <c r="L137" s="43"/>
      <c r="M137" s="259"/>
      <c r="N137" s="260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303</v>
      </c>
      <c r="AU137" s="16" t="s">
        <v>86</v>
      </c>
    </row>
    <row r="138" s="13" customFormat="1">
      <c r="A138" s="13"/>
      <c r="B138" s="277"/>
      <c r="C138" s="278"/>
      <c r="D138" s="257" t="s">
        <v>298</v>
      </c>
      <c r="E138" s="279" t="s">
        <v>1</v>
      </c>
      <c r="F138" s="280" t="s">
        <v>509</v>
      </c>
      <c r="G138" s="278"/>
      <c r="H138" s="281">
        <v>0.0050000000000000001</v>
      </c>
      <c r="I138" s="282"/>
      <c r="J138" s="278"/>
      <c r="K138" s="278"/>
      <c r="L138" s="283"/>
      <c r="M138" s="284"/>
      <c r="N138" s="285"/>
      <c r="O138" s="285"/>
      <c r="P138" s="285"/>
      <c r="Q138" s="285"/>
      <c r="R138" s="285"/>
      <c r="S138" s="285"/>
      <c r="T138" s="28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87" t="s">
        <v>298</v>
      </c>
      <c r="AU138" s="287" t="s">
        <v>86</v>
      </c>
      <c r="AV138" s="13" t="s">
        <v>86</v>
      </c>
      <c r="AW138" s="13" t="s">
        <v>32</v>
      </c>
      <c r="AX138" s="13" t="s">
        <v>84</v>
      </c>
      <c r="AY138" s="287" t="s">
        <v>132</v>
      </c>
    </row>
    <row r="139" s="2" customFormat="1" ht="16.5" customHeight="1">
      <c r="A139" s="37"/>
      <c r="B139" s="38"/>
      <c r="C139" s="243" t="s">
        <v>146</v>
      </c>
      <c r="D139" s="243" t="s">
        <v>134</v>
      </c>
      <c r="E139" s="244" t="s">
        <v>510</v>
      </c>
      <c r="F139" s="245" t="s">
        <v>511</v>
      </c>
      <c r="G139" s="246" t="s">
        <v>497</v>
      </c>
      <c r="H139" s="302"/>
      <c r="I139" s="248"/>
      <c r="J139" s="249">
        <f>ROUND(I139*H139,2)</f>
        <v>0</v>
      </c>
      <c r="K139" s="250"/>
      <c r="L139" s="43"/>
      <c r="M139" s="251" t="s">
        <v>1</v>
      </c>
      <c r="N139" s="252" t="s">
        <v>41</v>
      </c>
      <c r="O139" s="90"/>
      <c r="P139" s="253">
        <f>O139*H139</f>
        <v>0</v>
      </c>
      <c r="Q139" s="253">
        <v>0</v>
      </c>
      <c r="R139" s="253">
        <f>Q139*H139</f>
        <v>0</v>
      </c>
      <c r="S139" s="253">
        <v>0</v>
      </c>
      <c r="T139" s="25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5" t="s">
        <v>494</v>
      </c>
      <c r="AT139" s="255" t="s">
        <v>134</v>
      </c>
      <c r="AU139" s="255" t="s">
        <v>86</v>
      </c>
      <c r="AY139" s="16" t="s">
        <v>132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6" t="s">
        <v>84</v>
      </c>
      <c r="BK139" s="256">
        <f>ROUND(I139*H139,2)</f>
        <v>0</v>
      </c>
      <c r="BL139" s="16" t="s">
        <v>494</v>
      </c>
      <c r="BM139" s="255" t="s">
        <v>512</v>
      </c>
    </row>
    <row r="140" s="2" customFormat="1">
      <c r="A140" s="37"/>
      <c r="B140" s="38"/>
      <c r="C140" s="39"/>
      <c r="D140" s="257" t="s">
        <v>139</v>
      </c>
      <c r="E140" s="39"/>
      <c r="F140" s="258" t="s">
        <v>511</v>
      </c>
      <c r="G140" s="39"/>
      <c r="H140" s="39"/>
      <c r="I140" s="153"/>
      <c r="J140" s="39"/>
      <c r="K140" s="39"/>
      <c r="L140" s="43"/>
      <c r="M140" s="259"/>
      <c r="N140" s="260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139</v>
      </c>
      <c r="AU140" s="16" t="s">
        <v>86</v>
      </c>
    </row>
    <row r="141" s="2" customFormat="1">
      <c r="A141" s="37"/>
      <c r="B141" s="38"/>
      <c r="C141" s="39"/>
      <c r="D141" s="257" t="s">
        <v>303</v>
      </c>
      <c r="E141" s="39"/>
      <c r="F141" s="276" t="s">
        <v>513</v>
      </c>
      <c r="G141" s="39"/>
      <c r="H141" s="39"/>
      <c r="I141" s="153"/>
      <c r="J141" s="39"/>
      <c r="K141" s="39"/>
      <c r="L141" s="43"/>
      <c r="M141" s="259"/>
      <c r="N141" s="260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303</v>
      </c>
      <c r="AU141" s="16" t="s">
        <v>86</v>
      </c>
    </row>
    <row r="142" s="13" customFormat="1">
      <c r="A142" s="13"/>
      <c r="B142" s="277"/>
      <c r="C142" s="278"/>
      <c r="D142" s="257" t="s">
        <v>298</v>
      </c>
      <c r="E142" s="279" t="s">
        <v>1</v>
      </c>
      <c r="F142" s="280" t="s">
        <v>514</v>
      </c>
      <c r="G142" s="278"/>
      <c r="H142" s="281">
        <v>0.02</v>
      </c>
      <c r="I142" s="282"/>
      <c r="J142" s="278"/>
      <c r="K142" s="278"/>
      <c r="L142" s="283"/>
      <c r="M142" s="284"/>
      <c r="N142" s="285"/>
      <c r="O142" s="285"/>
      <c r="P142" s="285"/>
      <c r="Q142" s="285"/>
      <c r="R142" s="285"/>
      <c r="S142" s="285"/>
      <c r="T142" s="28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87" t="s">
        <v>298</v>
      </c>
      <c r="AU142" s="287" t="s">
        <v>86</v>
      </c>
      <c r="AV142" s="13" t="s">
        <v>86</v>
      </c>
      <c r="AW142" s="13" t="s">
        <v>32</v>
      </c>
      <c r="AX142" s="13" t="s">
        <v>84</v>
      </c>
      <c r="AY142" s="287" t="s">
        <v>132</v>
      </c>
    </row>
    <row r="143" s="2" customFormat="1" ht="16.5" customHeight="1">
      <c r="A143" s="37"/>
      <c r="B143" s="38"/>
      <c r="C143" s="243" t="s">
        <v>138</v>
      </c>
      <c r="D143" s="243" t="s">
        <v>134</v>
      </c>
      <c r="E143" s="244" t="s">
        <v>515</v>
      </c>
      <c r="F143" s="245" t="s">
        <v>516</v>
      </c>
      <c r="G143" s="246" t="s">
        <v>497</v>
      </c>
      <c r="H143" s="302"/>
      <c r="I143" s="248"/>
      <c r="J143" s="249">
        <f>ROUND(I143*H143,2)</f>
        <v>0</v>
      </c>
      <c r="K143" s="250"/>
      <c r="L143" s="43"/>
      <c r="M143" s="251" t="s">
        <v>1</v>
      </c>
      <c r="N143" s="252" t="s">
        <v>41</v>
      </c>
      <c r="O143" s="90"/>
      <c r="P143" s="253">
        <f>O143*H143</f>
        <v>0</v>
      </c>
      <c r="Q143" s="253">
        <v>0</v>
      </c>
      <c r="R143" s="253">
        <f>Q143*H143</f>
        <v>0</v>
      </c>
      <c r="S143" s="253">
        <v>0</v>
      </c>
      <c r="T143" s="25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5" t="s">
        <v>494</v>
      </c>
      <c r="AT143" s="255" t="s">
        <v>134</v>
      </c>
      <c r="AU143" s="255" t="s">
        <v>86</v>
      </c>
      <c r="AY143" s="16" t="s">
        <v>132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6" t="s">
        <v>84</v>
      </c>
      <c r="BK143" s="256">
        <f>ROUND(I143*H143,2)</f>
        <v>0</v>
      </c>
      <c r="BL143" s="16" t="s">
        <v>494</v>
      </c>
      <c r="BM143" s="255" t="s">
        <v>517</v>
      </c>
    </row>
    <row r="144" s="2" customFormat="1">
      <c r="A144" s="37"/>
      <c r="B144" s="38"/>
      <c r="C144" s="39"/>
      <c r="D144" s="257" t="s">
        <v>139</v>
      </c>
      <c r="E144" s="39"/>
      <c r="F144" s="258" t="s">
        <v>516</v>
      </c>
      <c r="G144" s="39"/>
      <c r="H144" s="39"/>
      <c r="I144" s="153"/>
      <c r="J144" s="39"/>
      <c r="K144" s="39"/>
      <c r="L144" s="43"/>
      <c r="M144" s="259"/>
      <c r="N144" s="260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139</v>
      </c>
      <c r="AU144" s="16" t="s">
        <v>86</v>
      </c>
    </row>
    <row r="145" s="2" customFormat="1">
      <c r="A145" s="37"/>
      <c r="B145" s="38"/>
      <c r="C145" s="39"/>
      <c r="D145" s="257" t="s">
        <v>303</v>
      </c>
      <c r="E145" s="39"/>
      <c r="F145" s="276" t="s">
        <v>518</v>
      </c>
      <c r="G145" s="39"/>
      <c r="H145" s="39"/>
      <c r="I145" s="153"/>
      <c r="J145" s="39"/>
      <c r="K145" s="39"/>
      <c r="L145" s="43"/>
      <c r="M145" s="259"/>
      <c r="N145" s="26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303</v>
      </c>
      <c r="AU145" s="16" t="s">
        <v>86</v>
      </c>
    </row>
    <row r="146" s="13" customFormat="1">
      <c r="A146" s="13"/>
      <c r="B146" s="277"/>
      <c r="C146" s="278"/>
      <c r="D146" s="257" t="s">
        <v>298</v>
      </c>
      <c r="E146" s="279" t="s">
        <v>1</v>
      </c>
      <c r="F146" s="280" t="s">
        <v>519</v>
      </c>
      <c r="G146" s="278"/>
      <c r="H146" s="281">
        <v>0.01</v>
      </c>
      <c r="I146" s="282"/>
      <c r="J146" s="278"/>
      <c r="K146" s="278"/>
      <c r="L146" s="283"/>
      <c r="M146" s="303"/>
      <c r="N146" s="304"/>
      <c r="O146" s="304"/>
      <c r="P146" s="304"/>
      <c r="Q146" s="304"/>
      <c r="R146" s="304"/>
      <c r="S146" s="304"/>
      <c r="T146" s="30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87" t="s">
        <v>298</v>
      </c>
      <c r="AU146" s="287" t="s">
        <v>86</v>
      </c>
      <c r="AV146" s="13" t="s">
        <v>86</v>
      </c>
      <c r="AW146" s="13" t="s">
        <v>32</v>
      </c>
      <c r="AX146" s="13" t="s">
        <v>84</v>
      </c>
      <c r="AY146" s="287" t="s">
        <v>132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191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h2O2Pi8/XBejhtp6U2oatwIzHg/2KkbSikezCXhT+vNhido8PPY/RreaPVBbYcZWpG6hG9ZtgHJjdAfSKVkVEw==" hashValue="kcBQ8ehldhWWFAnFVFSvFOtIcFz9nWmnE5PDWe52Vn6R7keGwfpw+irL/36Hode+cpcP1qP4nJ/WrQoRw3X1qQ==" algorithmName="SHA-512" password="CC35"/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2020-02-05T08:31:39Z</dcterms:created>
  <dcterms:modified xsi:type="dcterms:W3CDTF">2020-02-05T08:31:46Z</dcterms:modified>
</cp:coreProperties>
</file>